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6" yWindow="252" windowWidth="15456" windowHeight="10320"/>
  </bookViews>
  <sheets>
    <sheet name="ДЧБ" sheetId="3" r:id="rId1"/>
    <sheet name="Лист1" sheetId="4" r:id="rId2"/>
  </sheets>
  <definedNames>
    <definedName name="APPT" localSheetId="0">ДЧБ!#REF!</definedName>
    <definedName name="FIO" localSheetId="0">ДЧБ!#REF!</definedName>
    <definedName name="SIGN" localSheetId="0">ДЧБ!#REF!</definedName>
    <definedName name="_xlnm.Print_Titles" localSheetId="0">ДЧБ!$4:$4</definedName>
  </definedNames>
  <calcPr calcId="145621"/>
</workbook>
</file>

<file path=xl/calcChain.xml><?xml version="1.0" encoding="utf-8"?>
<calcChain xmlns="http://schemas.openxmlformats.org/spreadsheetml/2006/main">
  <c r="F80" i="3" l="1"/>
  <c r="H75" i="3" l="1"/>
  <c r="H76" i="3"/>
  <c r="H77" i="3"/>
  <c r="H79" i="3"/>
  <c r="H80" i="3"/>
  <c r="H81" i="3"/>
  <c r="H82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5" i="3"/>
  <c r="H107" i="3"/>
  <c r="H111" i="3"/>
  <c r="H112" i="3"/>
  <c r="H115" i="3"/>
  <c r="H116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8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3" i="3"/>
  <c r="H174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8" i="3"/>
  <c r="H229" i="3"/>
  <c r="H230" i="3"/>
  <c r="E7" i="3" l="1"/>
  <c r="E8" i="3"/>
  <c r="E9" i="3"/>
  <c r="E10" i="3"/>
  <c r="E12" i="3"/>
  <c r="E13" i="3"/>
  <c r="E14" i="3"/>
  <c r="E15" i="3"/>
  <c r="E17" i="3"/>
  <c r="E18" i="3"/>
  <c r="E19" i="3"/>
  <c r="E21" i="3"/>
  <c r="E22" i="3"/>
  <c r="E24" i="3"/>
  <c r="E25" i="3"/>
  <c r="E26" i="3"/>
  <c r="E28" i="3"/>
  <c r="E29" i="3"/>
  <c r="E30" i="3"/>
  <c r="E31" i="3"/>
  <c r="E32" i="3"/>
  <c r="E33" i="3"/>
  <c r="E34" i="3"/>
  <c r="E35" i="3"/>
  <c r="E37" i="3"/>
  <c r="E38" i="3"/>
  <c r="E39" i="3"/>
  <c r="E40" i="3"/>
  <c r="E41" i="3"/>
  <c r="E42" i="3"/>
  <c r="E44" i="3"/>
  <c r="E45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3" i="3"/>
  <c r="E64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2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4" i="3"/>
  <c r="E185" i="3"/>
  <c r="E186" i="3"/>
  <c r="E187" i="3"/>
  <c r="E189" i="3"/>
  <c r="E190" i="3"/>
  <c r="E191" i="3"/>
  <c r="E192" i="3"/>
  <c r="E193" i="3"/>
  <c r="E195" i="3"/>
  <c r="E196" i="3"/>
  <c r="E197" i="3"/>
  <c r="E198" i="3"/>
  <c r="E199" i="3"/>
  <c r="E200" i="3"/>
  <c r="E202" i="3"/>
  <c r="E203" i="3"/>
  <c r="E204" i="3"/>
  <c r="E205" i="3"/>
  <c r="E206" i="3"/>
  <c r="E208" i="3"/>
  <c r="E209" i="3"/>
  <c r="E211" i="3"/>
  <c r="E213" i="3"/>
  <c r="E214" i="3"/>
  <c r="E215" i="3"/>
  <c r="E216" i="3"/>
  <c r="E218" i="3"/>
  <c r="E219" i="3"/>
  <c r="E221" i="3"/>
  <c r="E222" i="3"/>
  <c r="E224" i="3"/>
  <c r="E225" i="3"/>
  <c r="E227" i="3"/>
  <c r="D140" i="3"/>
  <c r="E140" i="3" s="1"/>
  <c r="C140" i="3"/>
  <c r="F149" i="3"/>
  <c r="F150" i="3"/>
  <c r="F151" i="3"/>
  <c r="F83" i="3"/>
  <c r="F137" i="3"/>
  <c r="F107" i="3"/>
  <c r="F108" i="3"/>
  <c r="F109" i="3"/>
  <c r="F110" i="3"/>
  <c r="F113" i="3"/>
  <c r="C75" i="3"/>
  <c r="D75" i="3"/>
  <c r="G67" i="3"/>
  <c r="H68" i="3"/>
  <c r="F56" i="3"/>
  <c r="H50" i="3"/>
  <c r="G75" i="3" l="1"/>
  <c r="H49" i="3" l="1"/>
  <c r="F49" i="3"/>
  <c r="F82" i="3"/>
  <c r="F78" i="3"/>
  <c r="F33" i="3"/>
  <c r="F34" i="3"/>
  <c r="F35" i="3"/>
  <c r="D226" i="3" l="1"/>
  <c r="E226" i="3" s="1"/>
  <c r="F12" i="3" l="1"/>
  <c r="F13" i="3"/>
  <c r="D62" i="3" l="1"/>
  <c r="G188" i="3"/>
  <c r="G140" i="3"/>
  <c r="F135" i="3" l="1"/>
  <c r="H35" i="3"/>
  <c r="F59" i="3" l="1"/>
  <c r="H59" i="3"/>
  <c r="F189" i="3" l="1"/>
  <c r="F190" i="3"/>
  <c r="F117" i="3" l="1"/>
  <c r="H33" i="3"/>
  <c r="D34" i="4"/>
  <c r="C29" i="4"/>
  <c r="G62" i="3" l="1"/>
  <c r="G27" i="3"/>
  <c r="H7" i="3" l="1"/>
  <c r="H8" i="3"/>
  <c r="H9" i="3"/>
  <c r="H10" i="3"/>
  <c r="H12" i="3"/>
  <c r="H13" i="3"/>
  <c r="H14" i="3"/>
  <c r="H15" i="3"/>
  <c r="H17" i="3"/>
  <c r="H18" i="3"/>
  <c r="H19" i="3"/>
  <c r="H21" i="3"/>
  <c r="H22" i="3"/>
  <c r="H24" i="3"/>
  <c r="H25" i="3"/>
  <c r="H26" i="3"/>
  <c r="H28" i="3"/>
  <c r="H29" i="3"/>
  <c r="H30" i="3"/>
  <c r="H31" i="3"/>
  <c r="H32" i="3"/>
  <c r="H34" i="3"/>
  <c r="H37" i="3"/>
  <c r="H38" i="3"/>
  <c r="H39" i="3"/>
  <c r="H40" i="3"/>
  <c r="H41" i="3"/>
  <c r="H42" i="3"/>
  <c r="H44" i="3"/>
  <c r="H45" i="3"/>
  <c r="H47" i="3"/>
  <c r="H48" i="3"/>
  <c r="H51" i="3"/>
  <c r="H52" i="3"/>
  <c r="H53" i="3"/>
  <c r="H54" i="3"/>
  <c r="H55" i="3"/>
  <c r="H57" i="3"/>
  <c r="H58" i="3"/>
  <c r="H60" i="3"/>
  <c r="H61" i="3"/>
  <c r="H63" i="3"/>
  <c r="H64" i="3"/>
  <c r="F155" i="3"/>
  <c r="F156" i="3"/>
  <c r="F148" i="3"/>
  <c r="F152" i="3"/>
  <c r="F154" i="3"/>
  <c r="F139" i="3"/>
  <c r="F106" i="3"/>
  <c r="F104" i="3"/>
  <c r="F98" i="3"/>
  <c r="F99" i="3"/>
  <c r="F76" i="3"/>
  <c r="F81" i="3"/>
  <c r="D210" i="3"/>
  <c r="C210" i="3"/>
  <c r="E210" i="3" l="1"/>
  <c r="D115" i="3"/>
  <c r="C115" i="3"/>
  <c r="F136" i="3"/>
  <c r="D67" i="3"/>
  <c r="C67" i="3"/>
  <c r="F68" i="3"/>
  <c r="F69" i="3"/>
  <c r="F70" i="3"/>
  <c r="F71" i="3"/>
  <c r="F72" i="3"/>
  <c r="F73" i="3"/>
  <c r="F74" i="3"/>
  <c r="C46" i="3"/>
  <c r="D46" i="3"/>
  <c r="E46" i="3" s="1"/>
  <c r="E115" i="3" l="1"/>
  <c r="H67" i="3"/>
  <c r="E67" i="3"/>
  <c r="F67" i="3"/>
  <c r="D182" i="3" l="1"/>
  <c r="D36" i="3" l="1"/>
  <c r="D27" i="3"/>
  <c r="D183" i="3" l="1"/>
  <c r="C183" i="3"/>
  <c r="C229" i="3" s="1"/>
  <c r="E183" i="3" l="1"/>
  <c r="D229" i="3"/>
  <c r="E229" i="3" s="1"/>
  <c r="D6" i="3" l="1"/>
  <c r="G163" i="3"/>
  <c r="C163" i="3" l="1"/>
  <c r="F164" i="3"/>
  <c r="C27" i="3" l="1"/>
  <c r="E27" i="3" s="1"/>
  <c r="D163" i="3" l="1"/>
  <c r="E163" i="3" s="1"/>
  <c r="F84" i="3" l="1"/>
  <c r="F85" i="3"/>
  <c r="H27" i="3"/>
  <c r="F75" i="3" l="1"/>
  <c r="F140" i="3" l="1"/>
  <c r="H62" i="3" l="1"/>
  <c r="C20" i="3" l="1"/>
  <c r="F87" i="3"/>
  <c r="F88" i="3"/>
  <c r="G207" i="3" l="1"/>
  <c r="C220" i="3" l="1"/>
  <c r="G115" i="3" l="1"/>
  <c r="D66" i="3"/>
  <c r="C66" i="3"/>
  <c r="C65" i="3" s="1"/>
  <c r="F138" i="3"/>
  <c r="F134" i="3"/>
  <c r="F133" i="3"/>
  <c r="F95" i="3"/>
  <c r="F91" i="3"/>
  <c r="F90" i="3"/>
  <c r="F89" i="3"/>
  <c r="F92" i="3"/>
  <c r="D65" i="3" l="1"/>
  <c r="E65" i="3" s="1"/>
  <c r="E66" i="3"/>
  <c r="F65" i="3"/>
  <c r="G182" i="3"/>
  <c r="G66" i="3"/>
  <c r="G65" i="3" s="1"/>
  <c r="G36" i="3"/>
  <c r="H36" i="3" s="1"/>
  <c r="H65" i="3" l="1"/>
  <c r="H66" i="3"/>
  <c r="F171" i="3"/>
  <c r="G223" i="3" l="1"/>
  <c r="G220" i="3"/>
  <c r="G217" i="3"/>
  <c r="G212" i="3"/>
  <c r="G201" i="3"/>
  <c r="G194" i="3"/>
  <c r="G46" i="3"/>
  <c r="H46" i="3" s="1"/>
  <c r="G43" i="3"/>
  <c r="G23" i="3"/>
  <c r="G20" i="3"/>
  <c r="G16" i="3"/>
  <c r="G11" i="3"/>
  <c r="G6" i="3"/>
  <c r="H6" i="3" s="1"/>
  <c r="G228" i="3" l="1"/>
  <c r="G5" i="3"/>
  <c r="G161" i="3" s="1"/>
  <c r="G229" i="3"/>
  <c r="G230" i="3" l="1"/>
  <c r="F86" i="3"/>
  <c r="F93" i="3"/>
  <c r="D217" i="3" l="1"/>
  <c r="C217" i="3"/>
  <c r="E217" i="3" l="1"/>
  <c r="D220" i="3"/>
  <c r="D212" i="3"/>
  <c r="C212" i="3"/>
  <c r="D207" i="3"/>
  <c r="C207" i="3"/>
  <c r="D201" i="3"/>
  <c r="C201" i="3"/>
  <c r="D194" i="3"/>
  <c r="C194" i="3"/>
  <c r="D188" i="3"/>
  <c r="E188" i="3" s="1"/>
  <c r="C188" i="3"/>
  <c r="C182" i="3"/>
  <c r="E182" i="3" s="1"/>
  <c r="E194" i="3" l="1"/>
  <c r="E207" i="3"/>
  <c r="E201" i="3"/>
  <c r="E212" i="3"/>
  <c r="E220" i="3"/>
  <c r="C228" i="3"/>
  <c r="C62" i="3"/>
  <c r="E62" i="3" s="1"/>
  <c r="F55" i="3" l="1"/>
  <c r="F183" i="3" l="1"/>
  <c r="F224" i="3" l="1"/>
  <c r="D223" i="3"/>
  <c r="E223" i="3" s="1"/>
  <c r="F222" i="3"/>
  <c r="F221" i="3"/>
  <c r="F219" i="3"/>
  <c r="F218" i="3"/>
  <c r="F216" i="3"/>
  <c r="F215" i="3"/>
  <c r="F214" i="3"/>
  <c r="F213" i="3"/>
  <c r="F209" i="3"/>
  <c r="F208" i="3"/>
  <c r="F206" i="3"/>
  <c r="F205" i="3"/>
  <c r="F204" i="3"/>
  <c r="F203" i="3"/>
  <c r="F202" i="3"/>
  <c r="F200" i="3"/>
  <c r="F199" i="3"/>
  <c r="F198" i="3"/>
  <c r="F197" i="3"/>
  <c r="F196" i="3"/>
  <c r="F195" i="3"/>
  <c r="F193" i="3"/>
  <c r="F192" i="3"/>
  <c r="F191" i="3"/>
  <c r="F187" i="3"/>
  <c r="F186" i="3"/>
  <c r="F185" i="3"/>
  <c r="F184" i="3"/>
  <c r="F181" i="3"/>
  <c r="F180" i="3"/>
  <c r="F179" i="3"/>
  <c r="F178" i="3"/>
  <c r="F177" i="3"/>
  <c r="F176" i="3"/>
  <c r="F174" i="3"/>
  <c r="F173" i="3"/>
  <c r="F170" i="3"/>
  <c r="F169" i="3"/>
  <c r="F168" i="3"/>
  <c r="F167" i="3"/>
  <c r="F166" i="3"/>
  <c r="F165" i="3"/>
  <c r="D228" i="3" l="1"/>
  <c r="F223" i="3"/>
  <c r="F194" i="3"/>
  <c r="F201" i="3"/>
  <c r="F217" i="3"/>
  <c r="F220" i="3"/>
  <c r="F163" i="3"/>
  <c r="F207" i="3"/>
  <c r="F182" i="3"/>
  <c r="F229" i="3"/>
  <c r="F212" i="3"/>
  <c r="F188" i="3"/>
  <c r="E228" i="3" l="1"/>
  <c r="F228" i="3"/>
  <c r="F7" i="3"/>
  <c r="F8" i="3"/>
  <c r="F9" i="3"/>
  <c r="F10" i="3"/>
  <c r="F14" i="3"/>
  <c r="F17" i="3"/>
  <c r="F18" i="3"/>
  <c r="F19" i="3"/>
  <c r="F21" i="3"/>
  <c r="F22" i="3"/>
  <c r="F24" i="3"/>
  <c r="F25" i="3"/>
  <c r="F28" i="3"/>
  <c r="F29" i="3"/>
  <c r="F30" i="3"/>
  <c r="F31" i="3"/>
  <c r="F32" i="3"/>
  <c r="F37" i="3"/>
  <c r="F38" i="3"/>
  <c r="F39" i="3"/>
  <c r="F40" i="3"/>
  <c r="F42" i="3"/>
  <c r="F44" i="3"/>
  <c r="F45" i="3"/>
  <c r="F47" i="3"/>
  <c r="F48" i="3"/>
  <c r="F52" i="3"/>
  <c r="F53" i="3"/>
  <c r="F54" i="3"/>
  <c r="F57" i="3"/>
  <c r="F58" i="3"/>
  <c r="F60" i="3"/>
  <c r="F61" i="3"/>
  <c r="F97" i="3"/>
  <c r="F116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2" i="3"/>
  <c r="F115" i="3" l="1"/>
  <c r="F66" i="3" l="1"/>
  <c r="D20" i="3"/>
  <c r="D43" i="3"/>
  <c r="C43" i="3"/>
  <c r="C36" i="3"/>
  <c r="E36" i="3" s="1"/>
  <c r="D23" i="3"/>
  <c r="C23" i="3"/>
  <c r="H20" i="3" l="1"/>
  <c r="E20" i="3"/>
  <c r="H23" i="3"/>
  <c r="E23" i="3"/>
  <c r="E43" i="3"/>
  <c r="H43" i="3"/>
  <c r="F23" i="3"/>
  <c r="F27" i="3"/>
  <c r="F36" i="3"/>
  <c r="F43" i="3"/>
  <c r="F46" i="3"/>
  <c r="F20" i="3"/>
  <c r="D16" i="3"/>
  <c r="C16" i="3"/>
  <c r="D11" i="3"/>
  <c r="C11" i="3"/>
  <c r="C6" i="3"/>
  <c r="E6" i="3" s="1"/>
  <c r="H16" i="3" l="1"/>
  <c r="E16" i="3"/>
  <c r="E11" i="3"/>
  <c r="H11" i="3"/>
  <c r="D5" i="3"/>
  <c r="F11" i="3"/>
  <c r="F6" i="3"/>
  <c r="F16" i="3"/>
  <c r="C5" i="3"/>
  <c r="C161" i="3" s="1"/>
  <c r="D161" i="3" l="1"/>
  <c r="E5" i="3"/>
  <c r="H5" i="3"/>
  <c r="F5" i="3"/>
  <c r="D230" i="3" l="1"/>
  <c r="E161" i="3"/>
  <c r="F161" i="3"/>
  <c r="F230" i="3" l="1"/>
  <c r="E230" i="3"/>
</calcChain>
</file>

<file path=xl/sharedStrings.xml><?xml version="1.0" encoding="utf-8"?>
<sst xmlns="http://schemas.openxmlformats.org/spreadsheetml/2006/main" count="432" uniqueCount="380">
  <si>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</si>
  <si>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</si>
  <si>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</si>
  <si>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</si>
  <si>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</si>
  <si>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</si>
  <si>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</si>
  <si>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</si>
  <si>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</si>
  <si>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</si>
  <si>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</si>
  <si>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</si>
  <si>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</si>
  <si>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1.01.02.04.0.01.0.000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</si>
  <si>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</si>
  <si>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</si>
  <si>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</si>
  <si>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</si>
  <si>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</si>
  <si>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</si>
  <si>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</si>
  <si>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</si>
  <si>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</si>
  <si>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</si>
  <si>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</si>
  <si>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</si>
  <si>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</si>
  <si>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</si>
  <si>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</si>
  <si>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</si>
  <si>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</si>
  <si>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</si>
  <si>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</si>
  <si>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</si>
  <si>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</si>
  <si>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</si>
  <si>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</si>
  <si>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</si>
  <si>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</si>
  <si>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</si>
  <si>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</si>
  <si>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</si>
  <si>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</si>
  <si>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</si>
  <si>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</si>
  <si>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</si>
  <si>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</si>
  <si>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</si>
  <si>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</si>
  <si>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</si>
  <si>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</si>
  <si>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</si>
  <si>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</si>
  <si>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</si>
  <si>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</si>
  <si>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</si>
  <si>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</si>
  <si>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</si>
  <si>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</si>
  <si>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1.11.09.04.4.04.0.100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</si>
  <si>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</si>
  <si>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</si>
  <si>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</si>
  <si>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</si>
  <si>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</si>
  <si>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</si>
  <si>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</si>
  <si>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</si>
  <si>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</si>
  <si>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</si>
  <si>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</si>
  <si>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ДОХОДЫ ОТ ОКАЗАНИЯ ПЛАТНЫХ УСЛУГ И КОМПЕНСАЦИИ ЗАТРАТ ГОСУДАРСТВА</t>
  </si>
  <si>
    <t>1.14.00.00.0.00.0.000</t>
  </si>
  <si>
    <t>Доходы от продажи материальных и нематериальных активов</t>
  </si>
  <si>
    <t>1.14.02.04.3.04.0.000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</si>
  <si>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</si>
  <si>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1.14.06.01.2.04.0.000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</si>
  <si>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</si>
  <si>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</si>
  <si>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</si>
  <si>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</si>
  <si>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</si>
  <si>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</si>
  <si>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</si>
  <si>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</si>
  <si>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</si>
  <si>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1.16.21.00.0.00.0.000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</si>
  <si>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</si>
  <si>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1.16.23.00.0.00.0.000</t>
  </si>
  <si>
    <t>Доходы от возмещения ущерба при возникновении страховых случаев</t>
  </si>
  <si>
    <t>1.16.25.00.0.00.0.000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</si>
  <si>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</si>
  <si>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</si>
  <si>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</si>
  <si>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</t>
  </si>
  <si>
    <t>Денежные взыскания (штрафы) за административные правонарушения в области дорожного движения</t>
  </si>
  <si>
    <t>1.16.41.00.0.01.0.000</t>
  </si>
  <si>
    <t>Денежные взыскания (штрафы) за нарушение законодательства Российской Федерации об электроэнергетике</t>
  </si>
  <si>
    <t>1.16.43.00.0.01.0.000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</si>
  <si>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</si>
  <si>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1.16.45.00.0.01.0.000</t>
  </si>
  <si>
    <t>Денежные взыскания (штрафы) за нарушения законодательства Российской Федерации о промышленной безопасности</t>
  </si>
  <si>
    <t>1.16.51.00.0.02.0.000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</si>
  <si>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</si>
  <si>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1.16.90.00.0.00.0.000</t>
  </si>
  <si>
    <t>Прочие поступления от денежных взысканий (штрафов) и иных сумм в возмещение ущерба</t>
  </si>
  <si>
    <t>1.17.00.00.0.00.0.000</t>
  </si>
  <si>
    <t>Прочие неналоговые доходы</t>
  </si>
  <si>
    <t>1.17.01.04.0.04.0.000</t>
  </si>
  <si>
    <t>Невыясненные поступления, зачисляемые в бюджеты городских округов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</si>
  <si>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</si>
  <si>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</si>
  <si>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</si>
  <si>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</si>
  <si>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2.02.02.00.0.00.0.000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</si>
  <si>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</si>
  <si>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</si>
  <si>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</si>
  <si>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</si>
  <si>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</si>
  <si>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</si>
  <si>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</si>
  <si>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</si>
  <si>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сбалансированности местных бюджетов муниципальных районов (городских округов) за счет средств субсидии из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</si>
  <si>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</si>
  <si>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7024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</si>
  <si>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</si>
  <si>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</si>
  <si>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</si>
  <si>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</si>
  <si>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</si>
  <si>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</si>
  <si>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</si>
  <si>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</si>
  <si>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</si>
  <si>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</si>
  <si>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Организация питания детей из малоимущих семей и детей, находящихся на учете у фтизиатра, обучающихся в общеобразовательных организациях,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</si>
  <si>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</si>
  <si>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</si>
  <si>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</si>
  <si>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</si>
  <si>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</si>
  <si>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Реализация социальных гарантий молодым специалистам, работающим в муниципальных учреждениях, расположенных в сельских поселениях и рабочих поселках Волгоградской области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</si>
  <si>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</si>
  <si>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</si>
  <si>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Комплектование книжных фондов библиотек за счет межбюджетных трансфертов</t>
  </si>
  <si>
    <t>5144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</si>
  <si>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</si>
  <si>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</si>
  <si>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</si>
  <si>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</si>
  <si>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</si>
  <si>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</si>
  <si>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</si>
  <si>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</si>
  <si>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</si>
  <si>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</si>
  <si>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</si>
  <si>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</si>
  <si>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</si>
  <si>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</si>
  <si>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</si>
  <si>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</si>
  <si>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</si>
  <si>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Из них </t>
  </si>
  <si>
    <t>ЗАГС</t>
  </si>
  <si>
    <t>Учреждения хозяйственного обслуживания</t>
  </si>
  <si>
    <t>Отделы сельских территорий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</si>
  <si>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</si>
  <si>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</si>
  <si>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</si>
  <si>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</si>
  <si>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</si>
  <si>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</si>
  <si>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</si>
  <si>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</si>
  <si>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</si>
  <si>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</si>
  <si>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</si>
  <si>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</si>
  <si>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</si>
  <si>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</si>
  <si>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</si>
  <si>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</si>
  <si>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</si>
  <si>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</si>
  <si>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</si>
  <si>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</si>
  <si>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</si>
  <si>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</si>
  <si>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</si>
  <si>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</si>
  <si>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</si>
  <si>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</si>
  <si>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</si>
  <si>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</si>
  <si>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</si>
  <si>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</si>
  <si>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</si>
  <si>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</si>
  <si>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</si>
  <si>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</si>
  <si>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</si>
  <si>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</si>
  <si>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</si>
  <si>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</si>
  <si>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</si>
  <si>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</si>
  <si>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</si>
  <si>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</si>
  <si>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</si>
  <si>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</si>
  <si>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</si>
  <si>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</si>
  <si>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</si>
  <si>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</si>
  <si>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</si>
  <si>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</si>
  <si>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</si>
  <si>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</si>
  <si>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</si>
  <si>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</si>
  <si>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</si>
  <si>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</si>
  <si>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1.16.33.04.0.04.0.000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</si>
  <si>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</si>
  <si>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Мероприятия по временному социально-бытовому обустройству лиц, вынужденно покинувших терриротию Украины и находящихся в пунктах временного размещения за счет межбюджетных трансфертов из федерального бюджета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</si>
  <si>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(Резервный фонд Правительства ВО)</t>
  </si>
  <si>
    <t>1.17.05.04.0.04.0.000</t>
  </si>
  <si>
    <t>Создание и развитие сети многофункциональных центров предоставления государственных и муниципальных услуг за счет иных межбюджетных трансфертов.</t>
  </si>
  <si>
    <t>Обеспечение полномочий органов местного самоуправления Волгоградской области по организации отдыха детей в каникулярное время за счет средств субсидии из областного бюджета</t>
  </si>
  <si>
    <t>Поощрение победителей конкурса на лучшую организацию работы в представительных органах местного самоуправления за счет средств субсидии из областного бюджета</t>
  </si>
  <si>
    <t>7007</t>
  </si>
  <si>
    <t>5020</t>
  </si>
  <si>
    <t>Обеспечение жильем молодых семей за счет средств федерального бюджета</t>
  </si>
  <si>
    <t>5018</t>
  </si>
  <si>
    <t>Реализация мероприятий федеральной целевой программы "Устойчивое развитие сельских территорий на 2014-2017 годы и на период до 2020 года" за счет средств субсидии федерального бюджета</t>
  </si>
  <si>
    <t>7010</t>
  </si>
  <si>
    <t>Мероприятия по развитию водоснабжения в сельской местности за счет средств субсидии из областного бюджета</t>
  </si>
  <si>
    <t>7011</t>
  </si>
  <si>
    <t>Мероприятия по развитию газификации в сельской местности за счет средств субсидии из областного бюджета</t>
  </si>
  <si>
    <t>7049</t>
  </si>
  <si>
    <t>Строительство и реконструкция дошкольных образовательных учреждений за счет средств субсидии из областного бюджета</t>
  </si>
  <si>
    <t>5059</t>
  </si>
  <si>
    <t>Субсидии на модернизацию региональных систем дошкольного образования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</si>
  <si>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</si>
  <si>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2.04.00.00.0.00.0.000</t>
  </si>
  <si>
    <t>Безвозмездные поступления от негосударственных организаций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</si>
  <si>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</si>
  <si>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5027</t>
  </si>
  <si>
    <t>2.02.01.00.0.00.0.000</t>
  </si>
  <si>
    <t>Дотации бюджетам субъектов Российской Федерации и муниципальных образований</t>
  </si>
  <si>
    <t>7322</t>
  </si>
  <si>
    <t>Поддержка мер по обеспечению сбалансированности местных бюджетов за счет средств дотации из областного бюджета в сфере дополнительного образования детей.</t>
  </si>
  <si>
    <t>%
Роста</t>
  </si>
  <si>
    <t>7080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</si>
  <si>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 за счет средств федерального бюджета.</t>
  </si>
  <si>
    <t>2.07.00.00.0.00.0.000</t>
  </si>
  <si>
    <t>Прочие безвозмездные поступления</t>
  </si>
  <si>
    <t>1.12.01.05.0.01.0.001</t>
  </si>
  <si>
    <t>Плата за иные виды негативного воздействия на окружающую среду</t>
  </si>
  <si>
    <t>7022</t>
  </si>
  <si>
    <t>7122</t>
  </si>
  <si>
    <t>7222</t>
  </si>
  <si>
    <t>Поддержка мер по обеспечению сбалансированности местных бюджетов за счет дотации из областного бюджета с целью повышения заработной платы педагогисеским работникам муниципальных дошкольных образовательных организаций</t>
  </si>
  <si>
    <t>Поддержка мер по обеспечению сбалансированности местных бюджетов за счет дотации из областного бюджета с целью погашения просроченной кредиторской задолжности муниципальных учреждений</t>
  </si>
  <si>
    <t>Поддержка мер по обеспечению сбалансированности местных бюждетов за счет средств дотации из областногобюджета в сфере организации благоустройства территории муниципальных образований.</t>
  </si>
  <si>
    <t xml:space="preserve">Субсидии бюджетам субъектов Российской Федерации и муниципальных образований </t>
  </si>
  <si>
    <t>8067 2.02.04.01.2.04.0.000</t>
  </si>
  <si>
    <t>5147 2.02.04.05.2.04.0.000</t>
  </si>
  <si>
    <t>5148 2.02.04.05.3.04.0.000</t>
  </si>
  <si>
    <t>5146</t>
  </si>
  <si>
    <t>Подключение общедоступных библиотек муниципальных образований к сети Интеренет и развитие системы библиотечного дела с учетом задачи расширения информационных технологий и оцифровки за счет межбюджетных трансфертов их федерального бюджета</t>
  </si>
  <si>
    <t>2.02.04.06.1.04.0.000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</si>
  <si>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</si>
  <si>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5064</t>
  </si>
  <si>
    <t>Государственная поддержка малого и среднего предпринимательства, включая крестьянские (фермерские) хозяйства, за счет субсидии из федерального бюджета</t>
  </si>
  <si>
    <t>1.11.09.04.4.04.0.200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</si>
  <si>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</si>
  <si>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70240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</si>
  <si>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</si>
  <si>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</si>
  <si>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</si>
  <si>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</si>
  <si>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</si>
  <si>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</si>
  <si>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</si>
  <si>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</si>
  <si>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</si>
  <si>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70360</t>
  </si>
  <si>
    <t>70430</t>
  </si>
  <si>
    <t>70030</t>
  </si>
  <si>
    <t>70040</t>
  </si>
  <si>
    <t>70340</t>
  </si>
  <si>
    <t>70410</t>
  </si>
  <si>
    <t>70400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</si>
  <si>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по договорам социального найма и найма муниципального жилого фонда)</t>
  </si>
  <si>
    <t>70390</t>
  </si>
  <si>
    <t>1.11.09.04.4.04.0.300</t>
  </si>
  <si>
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на размещение нестационарного торгового объекта)</t>
  </si>
  <si>
    <t>70840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</si>
  <si>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</si>
  <si>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51480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</si>
  <si>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</si>
  <si>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70870</t>
  </si>
  <si>
    <t>52240</t>
  </si>
  <si>
    <t>53920</t>
  </si>
  <si>
    <t>80670</t>
  </si>
  <si>
    <t>70450</t>
  </si>
  <si>
    <t>70270</t>
  </si>
  <si>
    <t>Дотации  на поддержку мер по обеспечению сбалансированности местных бюджетов для решения отдельных вопросов местного значения в сфере благоустройства</t>
  </si>
  <si>
    <t>Приобретение и замена оконных блоков и выполнение необходимых для этого работ в зданиях муниципальных образовательных ораганизаций Волгоградской области</t>
  </si>
  <si>
    <t>70980</t>
  </si>
  <si>
    <t>71000</t>
  </si>
  <si>
    <t>70222</t>
  </si>
  <si>
    <t>R0200</t>
  </si>
  <si>
    <t>50200</t>
  </si>
  <si>
    <t>Обеспечение жильем молодых семей за счет средств субсидии из областного бюджета</t>
  </si>
  <si>
    <t>51200</t>
  </si>
  <si>
    <t>53910</t>
  </si>
  <si>
    <t>Субвенция на проведение Всероссийской переписи в 2016 году</t>
  </si>
  <si>
    <t>А.В. Фролова</t>
  </si>
  <si>
    <t xml:space="preserve">Председатель комитета по финансам АГОГМ </t>
  </si>
  <si>
    <t>70070</t>
  </si>
  <si>
    <t>70090</t>
  </si>
  <si>
    <t>70100</t>
  </si>
  <si>
    <t>70550</t>
  </si>
  <si>
    <t>70580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</si>
  <si>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 за счет средств субсидии областного бюджета</t>
  </si>
  <si>
    <t>70490</t>
  </si>
  <si>
    <t>70520</t>
  </si>
  <si>
    <t>1.16.35.00.0.00.0.000</t>
  </si>
  <si>
    <t>Суммы по искам о возмещении вреда, причиненного окружающей среде</t>
  </si>
  <si>
    <t>70221</t>
  </si>
  <si>
    <t>70223</t>
  </si>
  <si>
    <t>Дотации на поддержку мер по обеспечению сбалансированности местных бюджетов для решения отдельных вопросов местного значения в сфере дополнительного образования детей</t>
  </si>
  <si>
    <t>Дотация по обеспечению сбалансированности местных бюджетов для решения отдельных вопросов в части оказания поддержки организации ТОС</t>
  </si>
  <si>
    <t>71010</t>
  </si>
  <si>
    <t>Субсидия на реализацию неотложных мероприятий по капитальному ремонту и (или) ремонту автомобильных дорог общего пользования местного значения</t>
  </si>
  <si>
    <t>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</si>
  <si>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(субсидия)</t>
  </si>
  <si>
    <t>50181</t>
  </si>
  <si>
    <t>R0181</t>
  </si>
  <si>
    <t>Мероприятия по улучшению жилищных условий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на период до 2020 года (субсидия)</t>
  </si>
  <si>
    <t>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</si>
  <si>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 (субсидия)</t>
  </si>
  <si>
    <t>R0182</t>
  </si>
  <si>
    <t>Мероприятия по улучшению жилищных условий граждан, проживающих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на период до 2020 года" (субвенция) х.Безымянка</t>
  </si>
  <si>
    <t>70112</t>
  </si>
  <si>
    <t>Мероприятия по развитию газификации (субвенция)</t>
  </si>
  <si>
    <t>50182</t>
  </si>
  <si>
    <t>Субвенция на расширение газораспределительной сети х.Безымянка (внутрипоселковый газопровод)</t>
  </si>
  <si>
    <t>план</t>
  </si>
  <si>
    <t>факт</t>
  </si>
  <si>
    <t>Здравоохранение</t>
  </si>
  <si>
    <t>0900</t>
  </si>
  <si>
    <t>0902</t>
  </si>
  <si>
    <t>Амбулаторная помощь</t>
  </si>
  <si>
    <t>5147</t>
  </si>
  <si>
    <t>50271</t>
  </si>
  <si>
    <t>50272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</si>
  <si>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 федерального бюджета (субсидия)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</si>
  <si>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</si>
  <si>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 за счет средств федерального бюджета</t>
  </si>
  <si>
    <t>R0271</t>
  </si>
  <si>
    <t>Субсидия на создание в общеобразовательных организациях условий для получения детьми-инвалидами качественного образования в рамках государственной программы "Доступная среда"</t>
  </si>
  <si>
    <t>ИСПОЛНЕНИЕ БЮДЖЕТА ГОРОДСКОГО ОКРУГА ГОРОД МИХАЙЛОВКА 
НА 01.01.2017</t>
  </si>
  <si>
    <t>Исполнено на 01.01.2017</t>
  </si>
  <si>
    <t>Исполнено на 01.01.2016</t>
  </si>
  <si>
    <t>7055</t>
  </si>
  <si>
    <t>7188</t>
  </si>
  <si>
    <t>Бюджетные назначения        2016  год</t>
  </si>
  <si>
    <t>Предоставление субсидий организациям ТОС, реализующим проекты по благостройству территории ТОС за счет стредв субсидии из областного бюджета</t>
  </si>
  <si>
    <t>71060</t>
  </si>
  <si>
    <t>Погашение кредиторской задолженности перед подрядными организациями за выполненные в 2016 году работы в рамках муниципальных контрактов по стороительству внутрипоселковых газопроводов.(субсидия)</t>
  </si>
  <si>
    <t>Субсидий на погашение кредиторской задолженности перед подрядными организациями за выполненные в 2013 - 2015 годах работы в рамках муниципальных контрактов по проектированию и строительству внутрипоселковых газопроводов и котельных на газовом топливе</t>
  </si>
  <si>
    <t>51440</t>
  </si>
  <si>
    <t>Государственная поддержка муниципальных учреждений культуры, находящихся на территориях сельских поселений за счет средств федерального бюджета</t>
  </si>
  <si>
    <t>Отклонение от плана</t>
  </si>
  <si>
    <t>Субвенции на осуществелние полномочий по составлению (изменению) списков кандитатовв в присяжные заседатели федеральных судов общей юрисдикции 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</si>
</sst>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;[Red]#,##0.00"/>
  </numFmts>
  <fonts count="11" x14ac:knownFonts="1">
    <font>
      <sz val="10"/>
      <name val="Arial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166" fontId="0" fillId="0" borderId="0" xfId="0" applyNumberFormat="1"/>
    <xf numFmtId="0" fontId="7" fillId="0" borderId="0" xfId="0" applyFont="1"/>
    <xf numFmtId="166" fontId="10" fillId="0" borderId="0" xfId="0" applyNumberFormat="1" applyFo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4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49" fontId="6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/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34"/>
  <sheetViews>
    <sheetView showGridLines="0" tabSelected="1" topLeftCell="B24" zoomScale="106" zoomScaleNormal="106" workbookViewId="0">
      <selection activeCell="B118" sqref="B118"/>
    </sheetView>
  </sheetViews>
  <sheetFormatPr defaultColWidth="9.109375" defaultRowHeight="12.75" customHeight="1" outlineLevelRow="7" x14ac:dyDescent="0.2"/>
  <cols>
    <col min="1" max="1" width="15.5546875" style="5" hidden="1" customWidth="1"/>
    <col min="2" max="2" width="41.6640625" style="7" customWidth="1"/>
    <col min="3" max="3" width="10.5546875" style="5" customWidth="1"/>
    <col min="4" max="5" width="9.6640625" style="5" customWidth="1"/>
    <col min="6" max="6" width="6.44140625" style="6" customWidth="1"/>
    <col min="7" max="7" width="9.5546875" style="58" customWidth="1"/>
    <col min="8" max="8" width="7.77734375" style="5" customWidth="1"/>
    <col min="9" max="16384" width="9.109375" style="5"/>
  </cols>
  <sheetData>
    <row r="1" spans="1:8" ht="29.4" customHeight="1" x14ac:dyDescent="0.2">
      <c r="A1" s="4"/>
      <c r="B1" s="73" t="s">
        <v>366</v>
      </c>
      <c r="C1" s="73"/>
      <c r="D1" s="73"/>
      <c r="E1" s="73"/>
      <c r="F1" s="73"/>
      <c r="G1" s="73"/>
      <c r="H1" s="73"/>
    </row>
    <row r="2" spans="1:8" ht="9.6" customHeight="1" x14ac:dyDescent="0.2">
      <c r="A2" s="74"/>
      <c r="B2" s="74"/>
      <c r="C2" s="74"/>
      <c r="D2" s="74"/>
      <c r="E2" s="70"/>
    </row>
    <row r="3" spans="1:8" ht="3.6" customHeight="1" x14ac:dyDescent="0.2"/>
    <row r="4" spans="1:8" ht="48" customHeight="1" x14ac:dyDescent="0.2">
      <c r="A4" s="8" t="s">
        <v>1</v>
      </c>
      <c r="B4" s="9" t="s">
        <v>2</v>
      </c>
      <c r="C4" s="9" t="s">
        <v>371</v>
      </c>
      <c r="D4" s="9" t="s">
        <v>367</v>
      </c>
      <c r="E4" s="9" t="s">
        <v>378</v>
      </c>
      <c r="F4" s="10" t="s">
        <v>147</v>
      </c>
      <c r="G4" s="59" t="s">
        <v>368</v>
      </c>
      <c r="H4" s="9" t="s">
        <v>254</v>
      </c>
    </row>
    <row r="5" spans="1:8" ht="10.199999999999999" x14ac:dyDescent="0.2">
      <c r="A5" s="8" t="s">
        <v>3</v>
      </c>
      <c r="B5" s="11" t="s">
        <v>4</v>
      </c>
      <c r="C5" s="12">
        <f>C6+C11+C16+C20+C23+C26+C27+C36+C42+C43+C46+C62</f>
        <v>799180</v>
      </c>
      <c r="D5" s="12">
        <f>D6+D11+D16+D20+D23+D26+D27+D36+D42+D43+D46+D62</f>
        <v>807089.19999999984</v>
      </c>
      <c r="E5" s="12">
        <f>D5-C5</f>
        <v>7909.199999999837</v>
      </c>
      <c r="F5" s="13">
        <f t="shared" ref="F5:F14" si="0">D5/C5*100</f>
        <v>100.98966440601616</v>
      </c>
      <c r="G5" s="60">
        <f>G6+G11+G16+G20+G23+G26+G27+G36+G42+G43+G46+G62</f>
        <v>781590.90000000014</v>
      </c>
      <c r="H5" s="12">
        <f>D5/G5*100</f>
        <v>103.26235886318528</v>
      </c>
    </row>
    <row r="6" spans="1:8" ht="10.199999999999999" outlineLevel="2" x14ac:dyDescent="0.2">
      <c r="A6" s="8" t="s">
        <v>5</v>
      </c>
      <c r="B6" s="11" t="s">
        <v>6</v>
      </c>
      <c r="C6" s="12">
        <f>C7+C8+C9+C10</f>
        <v>437120</v>
      </c>
      <c r="D6" s="12">
        <f>D7+D8+D9+D10</f>
        <v>442284.7</v>
      </c>
      <c r="E6" s="12">
        <f t="shared" ref="E6:E69" si="1">D6-C6</f>
        <v>5164.7000000000116</v>
      </c>
      <c r="F6" s="13">
        <f t="shared" si="0"/>
        <v>101.18152909956078</v>
      </c>
      <c r="G6" s="60">
        <f>G7+G8+G9+G10</f>
        <v>399426.7</v>
      </c>
      <c r="H6" s="12">
        <f t="shared" ref="H6:H68" si="2">D6/G6*100</f>
        <v>110.7298785985013</v>
      </c>
    </row>
    <row r="7" spans="1:8" ht="60" customHeight="1" outlineLevel="3" x14ac:dyDescent="0.2">
      <c r="A7" s="14" t="s">
        <v>7</v>
      </c>
      <c r="B7" s="15" t="s">
        <v>8</v>
      </c>
      <c r="C7" s="16">
        <v>427641</v>
      </c>
      <c r="D7" s="16">
        <v>432754.6</v>
      </c>
      <c r="E7" s="16">
        <f t="shared" si="1"/>
        <v>5113.5999999999767</v>
      </c>
      <c r="F7" s="17">
        <f t="shared" si="0"/>
        <v>101.19576934858911</v>
      </c>
      <c r="G7" s="61">
        <v>393702.1</v>
      </c>
      <c r="H7" s="16">
        <f t="shared" si="2"/>
        <v>109.91930192904738</v>
      </c>
    </row>
    <row r="8" spans="1:8" ht="83.25" customHeight="1" outlineLevel="3" x14ac:dyDescent="0.2">
      <c r="A8" s="14" t="s">
        <v>9</v>
      </c>
      <c r="B8" s="15" t="s">
        <v>10</v>
      </c>
      <c r="C8" s="16">
        <v>3279</v>
      </c>
      <c r="D8" s="16">
        <v>3245.4</v>
      </c>
      <c r="E8" s="16">
        <f t="shared" si="1"/>
        <v>-33.599999999999909</v>
      </c>
      <c r="F8" s="17">
        <f t="shared" si="0"/>
        <v>98.975297346752058</v>
      </c>
      <c r="G8" s="61">
        <v>1218.8</v>
      </c>
      <c r="H8" s="16">
        <f t="shared" si="2"/>
        <v>266.27830653101415</v>
      </c>
    </row>
    <row r="9" spans="1:8" ht="30.6" outlineLevel="3" x14ac:dyDescent="0.2">
      <c r="A9" s="14" t="s">
        <v>11</v>
      </c>
      <c r="B9" s="18" t="s">
        <v>12</v>
      </c>
      <c r="C9" s="16">
        <v>5178</v>
      </c>
      <c r="D9" s="16">
        <v>5262.3</v>
      </c>
      <c r="E9" s="16">
        <f t="shared" si="1"/>
        <v>84.300000000000182</v>
      </c>
      <c r="F9" s="17">
        <f t="shared" si="0"/>
        <v>101.62804171494786</v>
      </c>
      <c r="G9" s="61">
        <v>2954.4</v>
      </c>
      <c r="H9" s="16">
        <f t="shared" si="2"/>
        <v>178.11738424045492</v>
      </c>
    </row>
    <row r="10" spans="1:8" ht="70.5" customHeight="1" outlineLevel="3" x14ac:dyDescent="0.2">
      <c r="A10" s="14" t="s">
        <v>13</v>
      </c>
      <c r="B10" s="15" t="s">
        <v>14</v>
      </c>
      <c r="C10" s="16">
        <v>1022</v>
      </c>
      <c r="D10" s="16">
        <v>1022.4</v>
      </c>
      <c r="E10" s="16">
        <f t="shared" si="1"/>
        <v>0.39999999999997726</v>
      </c>
      <c r="F10" s="17">
        <f t="shared" si="0"/>
        <v>100.03913894324855</v>
      </c>
      <c r="G10" s="61">
        <v>1551.4</v>
      </c>
      <c r="H10" s="16">
        <f t="shared" si="2"/>
        <v>65.901766146706194</v>
      </c>
    </row>
    <row r="11" spans="1:8" ht="20.399999999999999" outlineLevel="1" x14ac:dyDescent="0.2">
      <c r="A11" s="8" t="s">
        <v>15</v>
      </c>
      <c r="B11" s="11" t="s">
        <v>16</v>
      </c>
      <c r="C11" s="12">
        <f>C12+C13+C14+C15</f>
        <v>34800</v>
      </c>
      <c r="D11" s="12">
        <f>D12+D13+D14+D15</f>
        <v>37656.200000000004</v>
      </c>
      <c r="E11" s="12">
        <f t="shared" si="1"/>
        <v>2856.2000000000044</v>
      </c>
      <c r="F11" s="13">
        <f t="shared" si="0"/>
        <v>108.20747126436783</v>
      </c>
      <c r="G11" s="60">
        <f>G12+G13+G14+G15</f>
        <v>28837.4</v>
      </c>
      <c r="H11" s="12">
        <f t="shared" si="2"/>
        <v>130.58112035065574</v>
      </c>
    </row>
    <row r="12" spans="1:8" ht="51" outlineLevel="3" x14ac:dyDescent="0.2">
      <c r="A12" s="14" t="s">
        <v>17</v>
      </c>
      <c r="B12" s="18" t="s">
        <v>18</v>
      </c>
      <c r="C12" s="16">
        <v>10975</v>
      </c>
      <c r="D12" s="16">
        <v>12873.1</v>
      </c>
      <c r="E12" s="16">
        <f t="shared" si="1"/>
        <v>1898.1000000000004</v>
      </c>
      <c r="F12" s="17">
        <f t="shared" si="0"/>
        <v>117.29476082004555</v>
      </c>
      <c r="G12" s="61">
        <v>10052.799999999999</v>
      </c>
      <c r="H12" s="16">
        <f t="shared" si="2"/>
        <v>128.05487028489577</v>
      </c>
    </row>
    <row r="13" spans="1:8" ht="61.2" outlineLevel="3" x14ac:dyDescent="0.2">
      <c r="A13" s="14" t="s">
        <v>19</v>
      </c>
      <c r="B13" s="15" t="s">
        <v>20</v>
      </c>
      <c r="C13" s="16">
        <v>180</v>
      </c>
      <c r="D13" s="16">
        <v>196.5</v>
      </c>
      <c r="E13" s="16">
        <f t="shared" si="1"/>
        <v>16.5</v>
      </c>
      <c r="F13" s="17">
        <f t="shared" si="0"/>
        <v>109.16666666666666</v>
      </c>
      <c r="G13" s="61">
        <v>272.39999999999998</v>
      </c>
      <c r="H13" s="16">
        <f t="shared" si="2"/>
        <v>72.136563876651991</v>
      </c>
    </row>
    <row r="14" spans="1:8" ht="51" outlineLevel="3" x14ac:dyDescent="0.2">
      <c r="A14" s="14" t="s">
        <v>21</v>
      </c>
      <c r="B14" s="18" t="s">
        <v>22</v>
      </c>
      <c r="C14" s="16">
        <v>23645</v>
      </c>
      <c r="D14" s="16">
        <v>26493.3</v>
      </c>
      <c r="E14" s="16">
        <f t="shared" si="1"/>
        <v>2848.2999999999993</v>
      </c>
      <c r="F14" s="17">
        <f t="shared" si="0"/>
        <v>112.04609854091774</v>
      </c>
      <c r="G14" s="61">
        <v>19805.2</v>
      </c>
      <c r="H14" s="16">
        <f t="shared" si="2"/>
        <v>133.76941409326844</v>
      </c>
    </row>
    <row r="15" spans="1:8" ht="51" outlineLevel="3" x14ac:dyDescent="0.2">
      <c r="A15" s="14" t="s">
        <v>23</v>
      </c>
      <c r="B15" s="18" t="s">
        <v>24</v>
      </c>
      <c r="C15" s="16"/>
      <c r="D15" s="16">
        <v>-1906.7</v>
      </c>
      <c r="E15" s="16">
        <f t="shared" si="1"/>
        <v>-1906.7</v>
      </c>
      <c r="F15" s="17"/>
      <c r="G15" s="61">
        <v>-1293</v>
      </c>
      <c r="H15" s="16">
        <f t="shared" si="2"/>
        <v>147.46326372776488</v>
      </c>
    </row>
    <row r="16" spans="1:8" ht="10.199999999999999" outlineLevel="1" x14ac:dyDescent="0.2">
      <c r="A16" s="8" t="s">
        <v>25</v>
      </c>
      <c r="B16" s="11" t="s">
        <v>26</v>
      </c>
      <c r="C16" s="12">
        <f>C17+C18+C19</f>
        <v>62546</v>
      </c>
      <c r="D16" s="12">
        <f>D17+D18+D19</f>
        <v>63329.5</v>
      </c>
      <c r="E16" s="12">
        <f t="shared" si="1"/>
        <v>783.5</v>
      </c>
      <c r="F16" s="13">
        <f t="shared" ref="F16:F25" si="3">D16/C16*100</f>
        <v>101.25267802897069</v>
      </c>
      <c r="G16" s="60">
        <f>G17+G18+G19</f>
        <v>64136.000000000007</v>
      </c>
      <c r="H16" s="12">
        <f t="shared" si="2"/>
        <v>98.742515903704614</v>
      </c>
    </row>
    <row r="17" spans="1:8" ht="20.399999999999999" outlineLevel="2" x14ac:dyDescent="0.2">
      <c r="A17" s="14" t="s">
        <v>27</v>
      </c>
      <c r="B17" s="18" t="s">
        <v>28</v>
      </c>
      <c r="C17" s="16">
        <v>49046</v>
      </c>
      <c r="D17" s="16">
        <v>49110.400000000001</v>
      </c>
      <c r="E17" s="16">
        <f t="shared" si="1"/>
        <v>64.400000000001455</v>
      </c>
      <c r="F17" s="17">
        <f t="shared" si="3"/>
        <v>100.13130530522368</v>
      </c>
      <c r="G17" s="61">
        <v>55647.3</v>
      </c>
      <c r="H17" s="16">
        <f t="shared" si="2"/>
        <v>88.252979030429145</v>
      </c>
    </row>
    <row r="18" spans="1:8" ht="10.199999999999999" outlineLevel="2" x14ac:dyDescent="0.2">
      <c r="A18" s="14" t="s">
        <v>29</v>
      </c>
      <c r="B18" s="18" t="s">
        <v>30</v>
      </c>
      <c r="C18" s="16">
        <v>10900</v>
      </c>
      <c r="D18" s="16">
        <v>11544.6</v>
      </c>
      <c r="E18" s="16">
        <f t="shared" si="1"/>
        <v>644.60000000000036</v>
      </c>
      <c r="F18" s="17">
        <f t="shared" si="3"/>
        <v>105.91376146788991</v>
      </c>
      <c r="G18" s="61">
        <v>7780.3</v>
      </c>
      <c r="H18" s="16">
        <f t="shared" si="2"/>
        <v>148.38245311877435</v>
      </c>
    </row>
    <row r="19" spans="1:8" ht="20.399999999999999" outlineLevel="2" x14ac:dyDescent="0.2">
      <c r="A19" s="14" t="s">
        <v>31</v>
      </c>
      <c r="B19" s="18" t="s">
        <v>32</v>
      </c>
      <c r="C19" s="16">
        <v>2600</v>
      </c>
      <c r="D19" s="16">
        <v>2674.5</v>
      </c>
      <c r="E19" s="16">
        <f t="shared" si="1"/>
        <v>74.5</v>
      </c>
      <c r="F19" s="17">
        <f t="shared" si="3"/>
        <v>102.86538461538461</v>
      </c>
      <c r="G19" s="61">
        <v>708.4</v>
      </c>
      <c r="H19" s="16">
        <f t="shared" si="2"/>
        <v>377.54093732354602</v>
      </c>
    </row>
    <row r="20" spans="1:8" ht="10.199999999999999" outlineLevel="1" x14ac:dyDescent="0.2">
      <c r="A20" s="8" t="s">
        <v>33</v>
      </c>
      <c r="B20" s="11" t="s">
        <v>34</v>
      </c>
      <c r="C20" s="12">
        <f>C21+C22</f>
        <v>91900</v>
      </c>
      <c r="D20" s="12">
        <f>D21+D22</f>
        <v>91593.2</v>
      </c>
      <c r="E20" s="12">
        <f t="shared" si="1"/>
        <v>-306.80000000000291</v>
      </c>
      <c r="F20" s="13">
        <f t="shared" si="3"/>
        <v>99.666158868335145</v>
      </c>
      <c r="G20" s="60">
        <f>G21+G22</f>
        <v>100773.7</v>
      </c>
      <c r="H20" s="12">
        <f t="shared" si="2"/>
        <v>90.889984192304141</v>
      </c>
    </row>
    <row r="21" spans="1:8" ht="10.199999999999999" outlineLevel="2" x14ac:dyDescent="0.2">
      <c r="A21" s="14" t="s">
        <v>35</v>
      </c>
      <c r="B21" s="18" t="s">
        <v>36</v>
      </c>
      <c r="C21" s="16">
        <v>12500</v>
      </c>
      <c r="D21" s="16">
        <v>12543.8</v>
      </c>
      <c r="E21" s="16">
        <f t="shared" si="1"/>
        <v>43.799999999999272</v>
      </c>
      <c r="F21" s="17">
        <f t="shared" si="3"/>
        <v>100.35039999999999</v>
      </c>
      <c r="G21" s="61">
        <v>10120.200000000001</v>
      </c>
      <c r="H21" s="16">
        <f t="shared" si="2"/>
        <v>123.94814331732573</v>
      </c>
    </row>
    <row r="22" spans="1:8" ht="10.199999999999999" outlineLevel="2" x14ac:dyDescent="0.2">
      <c r="A22" s="14" t="s">
        <v>37</v>
      </c>
      <c r="B22" s="18" t="s">
        <v>38</v>
      </c>
      <c r="C22" s="16">
        <v>79400</v>
      </c>
      <c r="D22" s="16">
        <v>79049.399999999994</v>
      </c>
      <c r="E22" s="16">
        <f t="shared" si="1"/>
        <v>-350.60000000000582</v>
      </c>
      <c r="F22" s="17">
        <f t="shared" si="3"/>
        <v>99.558438287153649</v>
      </c>
      <c r="G22" s="61">
        <v>90653.5</v>
      </c>
      <c r="H22" s="16">
        <f t="shared" si="2"/>
        <v>87.199501398180985</v>
      </c>
    </row>
    <row r="23" spans="1:8" ht="10.199999999999999" outlineLevel="1" x14ac:dyDescent="0.2">
      <c r="A23" s="8" t="s">
        <v>39</v>
      </c>
      <c r="B23" s="11" t="s">
        <v>40</v>
      </c>
      <c r="C23" s="12">
        <f>C24+C25</f>
        <v>6800</v>
      </c>
      <c r="D23" s="12">
        <f>D24+D25</f>
        <v>6990.6</v>
      </c>
      <c r="E23" s="12">
        <f t="shared" si="1"/>
        <v>190.60000000000036</v>
      </c>
      <c r="F23" s="13">
        <f t="shared" si="3"/>
        <v>102.8029411764706</v>
      </c>
      <c r="G23" s="60">
        <f>G24+G25</f>
        <v>7092.8</v>
      </c>
      <c r="H23" s="12">
        <f t="shared" si="2"/>
        <v>98.559102188134446</v>
      </c>
    </row>
    <row r="24" spans="1:8" ht="20.399999999999999" outlineLevel="2" x14ac:dyDescent="0.2">
      <c r="A24" s="14" t="s">
        <v>41</v>
      </c>
      <c r="B24" s="18" t="s">
        <v>42</v>
      </c>
      <c r="C24" s="16">
        <v>6751</v>
      </c>
      <c r="D24" s="16">
        <v>6941.6</v>
      </c>
      <c r="E24" s="16">
        <f t="shared" si="1"/>
        <v>190.60000000000036</v>
      </c>
      <c r="F24" s="17">
        <f t="shared" si="3"/>
        <v>102.82328543919419</v>
      </c>
      <c r="G24" s="61">
        <v>7058.3</v>
      </c>
      <c r="H24" s="16">
        <f t="shared" si="2"/>
        <v>98.346627374863644</v>
      </c>
    </row>
    <row r="25" spans="1:8" ht="20.399999999999999" outlineLevel="2" x14ac:dyDescent="0.2">
      <c r="A25" s="14" t="s">
        <v>43</v>
      </c>
      <c r="B25" s="18" t="s">
        <v>44</v>
      </c>
      <c r="C25" s="16">
        <v>49</v>
      </c>
      <c r="D25" s="16">
        <v>49</v>
      </c>
      <c r="E25" s="16">
        <f t="shared" si="1"/>
        <v>0</v>
      </c>
      <c r="F25" s="17">
        <f t="shared" si="3"/>
        <v>100</v>
      </c>
      <c r="G25" s="61">
        <v>34.5</v>
      </c>
      <c r="H25" s="16">
        <f t="shared" si="2"/>
        <v>142.02898550724638</v>
      </c>
    </row>
    <row r="26" spans="1:8" ht="20.399999999999999" outlineLevel="1" x14ac:dyDescent="0.2">
      <c r="A26" s="8" t="s">
        <v>45</v>
      </c>
      <c r="B26" s="11" t="s">
        <v>46</v>
      </c>
      <c r="C26" s="12"/>
      <c r="D26" s="12">
        <v>2.1</v>
      </c>
      <c r="E26" s="12">
        <f t="shared" si="1"/>
        <v>2.1</v>
      </c>
      <c r="F26" s="13"/>
      <c r="G26" s="60">
        <v>11.3</v>
      </c>
      <c r="H26" s="16">
        <f t="shared" si="2"/>
        <v>18.584070796460175</v>
      </c>
    </row>
    <row r="27" spans="1:8" ht="20.399999999999999" outlineLevel="1" x14ac:dyDescent="0.2">
      <c r="A27" s="8" t="s">
        <v>47</v>
      </c>
      <c r="B27" s="11" t="s">
        <v>48</v>
      </c>
      <c r="C27" s="12">
        <f>C28+C29+C30+C31+C32+C33+C34+C35</f>
        <v>130765.5</v>
      </c>
      <c r="D27" s="12">
        <f>D28+D29+D30+D31+D32+D33+D34+D35</f>
        <v>129882.3</v>
      </c>
      <c r="E27" s="12">
        <f t="shared" si="1"/>
        <v>-883.19999999999709</v>
      </c>
      <c r="F27" s="13">
        <f t="shared" ref="F27:F40" si="4">D27/C27*100</f>
        <v>99.324592495727089</v>
      </c>
      <c r="G27" s="60">
        <f>G28+G29+G30+G31+G32+G33+G34+G35</f>
        <v>96190.799999999988</v>
      </c>
      <c r="H27" s="12">
        <f t="shared" si="2"/>
        <v>135.02569892338977</v>
      </c>
    </row>
    <row r="28" spans="1:8" ht="51" outlineLevel="7" x14ac:dyDescent="0.2">
      <c r="A28" s="19" t="s">
        <v>49</v>
      </c>
      <c r="B28" s="15" t="s">
        <v>50</v>
      </c>
      <c r="C28" s="16">
        <v>116896</v>
      </c>
      <c r="D28" s="16">
        <v>115388.3</v>
      </c>
      <c r="E28" s="16">
        <f t="shared" si="1"/>
        <v>-1507.6999999999971</v>
      </c>
      <c r="F28" s="17">
        <f t="shared" si="4"/>
        <v>98.7102210511908</v>
      </c>
      <c r="G28" s="61">
        <v>81371.199999999997</v>
      </c>
      <c r="H28" s="16">
        <f t="shared" si="2"/>
        <v>141.80484004168551</v>
      </c>
    </row>
    <row r="29" spans="1:8" ht="51" outlineLevel="7" x14ac:dyDescent="0.2">
      <c r="A29" s="19" t="s">
        <v>51</v>
      </c>
      <c r="B29" s="18" t="s">
        <v>52</v>
      </c>
      <c r="C29" s="16">
        <v>801</v>
      </c>
      <c r="D29" s="16">
        <v>998.7</v>
      </c>
      <c r="E29" s="16">
        <f t="shared" si="1"/>
        <v>197.70000000000005</v>
      </c>
      <c r="F29" s="17">
        <f t="shared" si="4"/>
        <v>124.6816479400749</v>
      </c>
      <c r="G29" s="61">
        <v>1093</v>
      </c>
      <c r="H29" s="16">
        <f t="shared" si="2"/>
        <v>91.372369624885636</v>
      </c>
    </row>
    <row r="30" spans="1:8" ht="51" outlineLevel="7" x14ac:dyDescent="0.2">
      <c r="A30" s="19" t="s">
        <v>53</v>
      </c>
      <c r="B30" s="18" t="s">
        <v>54</v>
      </c>
      <c r="C30" s="16">
        <v>1187</v>
      </c>
      <c r="D30" s="16">
        <v>1309.2</v>
      </c>
      <c r="E30" s="16">
        <f t="shared" si="1"/>
        <v>122.20000000000005</v>
      </c>
      <c r="F30" s="17">
        <f t="shared" si="4"/>
        <v>110.29486099410279</v>
      </c>
      <c r="G30" s="61">
        <v>1341.9</v>
      </c>
      <c r="H30" s="16">
        <f t="shared" si="2"/>
        <v>97.56315671808629</v>
      </c>
    </row>
    <row r="31" spans="1:8" ht="20.399999999999999" outlineLevel="7" x14ac:dyDescent="0.2">
      <c r="A31" s="19" t="s">
        <v>55</v>
      </c>
      <c r="B31" s="18" t="s">
        <v>56</v>
      </c>
      <c r="C31" s="16">
        <v>6533</v>
      </c>
      <c r="D31" s="16">
        <v>6832.7</v>
      </c>
      <c r="E31" s="16">
        <f t="shared" si="1"/>
        <v>299.69999999999982</v>
      </c>
      <c r="F31" s="17">
        <f t="shared" si="4"/>
        <v>104.58747895300779</v>
      </c>
      <c r="G31" s="61">
        <v>8186</v>
      </c>
      <c r="H31" s="16">
        <f t="shared" si="2"/>
        <v>83.468116296115312</v>
      </c>
    </row>
    <row r="32" spans="1:8" ht="30.6" outlineLevel="7" x14ac:dyDescent="0.2">
      <c r="A32" s="19" t="s">
        <v>57</v>
      </c>
      <c r="B32" s="18" t="s">
        <v>58</v>
      </c>
      <c r="C32" s="16">
        <v>2768.5</v>
      </c>
      <c r="D32" s="16">
        <v>2768.5</v>
      </c>
      <c r="E32" s="16">
        <f t="shared" si="1"/>
        <v>0</v>
      </c>
      <c r="F32" s="17">
        <f t="shared" si="4"/>
        <v>100</v>
      </c>
      <c r="G32" s="61">
        <v>1935.7</v>
      </c>
      <c r="H32" s="16">
        <f t="shared" si="2"/>
        <v>143.02319574314203</v>
      </c>
    </row>
    <row r="33" spans="1:8" s="6" customFormat="1" ht="71.400000000000006" outlineLevel="7" x14ac:dyDescent="0.2">
      <c r="A33" s="35" t="s">
        <v>59</v>
      </c>
      <c r="B33" s="20" t="s">
        <v>296</v>
      </c>
      <c r="C33" s="17">
        <v>355.8</v>
      </c>
      <c r="D33" s="17">
        <v>356</v>
      </c>
      <c r="E33" s="17">
        <f t="shared" si="1"/>
        <v>0.19999999999998863</v>
      </c>
      <c r="F33" s="17">
        <f t="shared" si="4"/>
        <v>100.05621135469364</v>
      </c>
      <c r="G33" s="71">
        <v>634.4</v>
      </c>
      <c r="H33" s="17">
        <f t="shared" si="2"/>
        <v>56.116015132408577</v>
      </c>
    </row>
    <row r="34" spans="1:8" ht="61.2" outlineLevel="7" x14ac:dyDescent="0.2">
      <c r="A34" s="19" t="s">
        <v>277</v>
      </c>
      <c r="B34" s="20" t="s">
        <v>278</v>
      </c>
      <c r="C34" s="16">
        <v>2044.2</v>
      </c>
      <c r="D34" s="16">
        <v>2045.1</v>
      </c>
      <c r="E34" s="16">
        <f t="shared" si="1"/>
        <v>0.89999999999986358</v>
      </c>
      <c r="F34" s="17">
        <f t="shared" si="4"/>
        <v>100.04402700322863</v>
      </c>
      <c r="G34" s="61">
        <v>1626.8</v>
      </c>
      <c r="H34" s="16">
        <f t="shared" si="2"/>
        <v>125.7130563068601</v>
      </c>
    </row>
    <row r="35" spans="1:8" ht="60" customHeight="1" outlineLevel="7" x14ac:dyDescent="0.2">
      <c r="A35" s="19" t="s">
        <v>298</v>
      </c>
      <c r="B35" s="20" t="s">
        <v>299</v>
      </c>
      <c r="C35" s="16">
        <v>180</v>
      </c>
      <c r="D35" s="16">
        <v>183.8</v>
      </c>
      <c r="E35" s="16">
        <f t="shared" si="1"/>
        <v>3.8000000000000114</v>
      </c>
      <c r="F35" s="17">
        <f t="shared" si="4"/>
        <v>102.11111111111111</v>
      </c>
      <c r="G35" s="61">
        <v>1.8</v>
      </c>
      <c r="H35" s="16">
        <f t="shared" si="2"/>
        <v>10211.111111111111</v>
      </c>
    </row>
    <row r="36" spans="1:8" ht="10.199999999999999" outlineLevel="1" x14ac:dyDescent="0.2">
      <c r="A36" s="8" t="s">
        <v>60</v>
      </c>
      <c r="B36" s="11" t="s">
        <v>61</v>
      </c>
      <c r="C36" s="12">
        <f>C37+C38+C39+C40</f>
        <v>4940</v>
      </c>
      <c r="D36" s="12">
        <f>D37+D38+D39+D40</f>
        <v>4945.7000000000007</v>
      </c>
      <c r="E36" s="12">
        <f t="shared" si="1"/>
        <v>5.7000000000007276</v>
      </c>
      <c r="F36" s="13">
        <f t="shared" si="4"/>
        <v>100.11538461538463</v>
      </c>
      <c r="G36" s="60">
        <f>G37+G38+G39+G40+G41</f>
        <v>4685.3999999999996</v>
      </c>
      <c r="H36" s="12">
        <f t="shared" si="2"/>
        <v>105.55555555555559</v>
      </c>
    </row>
    <row r="37" spans="1:8" ht="20.399999999999999" outlineLevel="3" x14ac:dyDescent="0.2">
      <c r="A37" s="14" t="s">
        <v>62</v>
      </c>
      <c r="B37" s="18" t="s">
        <v>63</v>
      </c>
      <c r="C37" s="16">
        <v>1160</v>
      </c>
      <c r="D37" s="16">
        <v>1216.7</v>
      </c>
      <c r="E37" s="16">
        <f t="shared" si="1"/>
        <v>56.700000000000045</v>
      </c>
      <c r="F37" s="17">
        <f t="shared" si="4"/>
        <v>104.88793103448278</v>
      </c>
      <c r="G37" s="61">
        <v>947.4</v>
      </c>
      <c r="H37" s="16">
        <f t="shared" si="2"/>
        <v>128.42516360565759</v>
      </c>
    </row>
    <row r="38" spans="1:8" ht="20.399999999999999" outlineLevel="3" x14ac:dyDescent="0.2">
      <c r="A38" s="14" t="s">
        <v>64</v>
      </c>
      <c r="B38" s="18" t="s">
        <v>65</v>
      </c>
      <c r="C38" s="16">
        <v>65</v>
      </c>
      <c r="D38" s="16">
        <v>56</v>
      </c>
      <c r="E38" s="16">
        <f t="shared" si="1"/>
        <v>-9</v>
      </c>
      <c r="F38" s="17">
        <f t="shared" si="4"/>
        <v>86.15384615384616</v>
      </c>
      <c r="G38" s="61">
        <v>135.1</v>
      </c>
      <c r="H38" s="16">
        <f t="shared" si="2"/>
        <v>41.450777202072544</v>
      </c>
    </row>
    <row r="39" spans="1:8" ht="10.199999999999999" outlineLevel="3" x14ac:dyDescent="0.2">
      <c r="A39" s="14" t="s">
        <v>66</v>
      </c>
      <c r="B39" s="18" t="s">
        <v>67</v>
      </c>
      <c r="C39" s="16">
        <v>1260</v>
      </c>
      <c r="D39" s="16">
        <v>1253.0999999999999</v>
      </c>
      <c r="E39" s="16">
        <f t="shared" si="1"/>
        <v>-6.9000000000000909</v>
      </c>
      <c r="F39" s="17">
        <f t="shared" si="4"/>
        <v>99.452380952380949</v>
      </c>
      <c r="G39" s="61">
        <v>1290.2</v>
      </c>
      <c r="H39" s="16">
        <f t="shared" si="2"/>
        <v>97.124476825298387</v>
      </c>
    </row>
    <row r="40" spans="1:8" ht="10.199999999999999" outlineLevel="3" x14ac:dyDescent="0.2">
      <c r="A40" s="14" t="s">
        <v>68</v>
      </c>
      <c r="B40" s="18" t="s">
        <v>69</v>
      </c>
      <c r="C40" s="16">
        <v>2455</v>
      </c>
      <c r="D40" s="16">
        <v>2419.9</v>
      </c>
      <c r="E40" s="16">
        <f t="shared" si="1"/>
        <v>-35.099999999999909</v>
      </c>
      <c r="F40" s="17">
        <f t="shared" si="4"/>
        <v>98.570264765784117</v>
      </c>
      <c r="G40" s="61">
        <v>2312.6999999999998</v>
      </c>
      <c r="H40" s="16">
        <f t="shared" si="2"/>
        <v>104.63527478704546</v>
      </c>
    </row>
    <row r="41" spans="1:8" ht="20.399999999999999" hidden="1" outlineLevel="3" x14ac:dyDescent="0.2">
      <c r="A41" s="14" t="s">
        <v>259</v>
      </c>
      <c r="B41" s="18" t="s">
        <v>260</v>
      </c>
      <c r="C41" s="16">
        <v>0</v>
      </c>
      <c r="D41" s="16">
        <v>0</v>
      </c>
      <c r="E41" s="16">
        <f t="shared" si="1"/>
        <v>0</v>
      </c>
      <c r="F41" s="21"/>
      <c r="G41" s="61">
        <v>0</v>
      </c>
      <c r="H41" s="12" t="e">
        <f t="shared" si="2"/>
        <v>#DIV/0!</v>
      </c>
    </row>
    <row r="42" spans="1:8" ht="23.25" customHeight="1" outlineLevel="1" x14ac:dyDescent="0.2">
      <c r="A42" s="8" t="s">
        <v>70</v>
      </c>
      <c r="B42" s="11" t="s">
        <v>71</v>
      </c>
      <c r="C42" s="12">
        <v>12934</v>
      </c>
      <c r="D42" s="12">
        <v>13373.6</v>
      </c>
      <c r="E42" s="12">
        <f t="shared" si="1"/>
        <v>439.60000000000036</v>
      </c>
      <c r="F42" s="13">
        <f t="shared" ref="F42:F49" si="5">D42/C42*100</f>
        <v>103.39879387660432</v>
      </c>
      <c r="G42" s="60">
        <v>48635.7</v>
      </c>
      <c r="H42" s="12">
        <f t="shared" si="2"/>
        <v>27.497496694814714</v>
      </c>
    </row>
    <row r="43" spans="1:8" ht="10.199999999999999" outlineLevel="1" x14ac:dyDescent="0.2">
      <c r="A43" s="8" t="s">
        <v>72</v>
      </c>
      <c r="B43" s="11" t="s">
        <v>73</v>
      </c>
      <c r="C43" s="12">
        <f>C44+C45</f>
        <v>11654.5</v>
      </c>
      <c r="D43" s="12">
        <f>D44+D45</f>
        <v>13362.1</v>
      </c>
      <c r="E43" s="12">
        <f t="shared" si="1"/>
        <v>1707.6000000000004</v>
      </c>
      <c r="F43" s="13">
        <f t="shared" si="5"/>
        <v>114.6518512162684</v>
      </c>
      <c r="G43" s="60">
        <f>G44+G45</f>
        <v>24071.699999999997</v>
      </c>
      <c r="H43" s="12">
        <f t="shared" si="2"/>
        <v>55.509581791065862</v>
      </c>
    </row>
    <row r="44" spans="1:8" ht="61.2" outlineLevel="7" x14ac:dyDescent="0.2">
      <c r="A44" s="19" t="s">
        <v>74</v>
      </c>
      <c r="B44" s="15" t="s">
        <v>75</v>
      </c>
      <c r="C44" s="16">
        <v>5954.5</v>
      </c>
      <c r="D44" s="16">
        <v>6172.1</v>
      </c>
      <c r="E44" s="16">
        <f t="shared" si="1"/>
        <v>217.60000000000036</v>
      </c>
      <c r="F44" s="17">
        <f t="shared" si="5"/>
        <v>103.65437904106139</v>
      </c>
      <c r="G44" s="61">
        <v>17990.3</v>
      </c>
      <c r="H44" s="16">
        <f t="shared" si="2"/>
        <v>34.307932608127715</v>
      </c>
    </row>
    <row r="45" spans="1:8" ht="30.6" outlineLevel="7" x14ac:dyDescent="0.2">
      <c r="A45" s="19" t="s">
        <v>76</v>
      </c>
      <c r="B45" s="18" t="s">
        <v>77</v>
      </c>
      <c r="C45" s="16">
        <v>5700</v>
      </c>
      <c r="D45" s="16">
        <v>7190</v>
      </c>
      <c r="E45" s="16">
        <f t="shared" si="1"/>
        <v>1490</v>
      </c>
      <c r="F45" s="17">
        <f t="shared" si="5"/>
        <v>126.14035087719297</v>
      </c>
      <c r="G45" s="61">
        <v>6081.4</v>
      </c>
      <c r="H45" s="16">
        <f t="shared" si="2"/>
        <v>118.22935508271122</v>
      </c>
    </row>
    <row r="46" spans="1:8" ht="10.199999999999999" outlineLevel="1" x14ac:dyDescent="0.2">
      <c r="A46" s="8" t="s">
        <v>78</v>
      </c>
      <c r="B46" s="11" t="s">
        <v>79</v>
      </c>
      <c r="C46" s="12">
        <f>C47+C48+C49+C50+C51+C52+C53+C54+C55+C57+C58+C59+C60+C61+C56</f>
        <v>5720</v>
      </c>
      <c r="D46" s="12">
        <f>D47+D48+D49+D50+D51+D52+D53+D54+D55+D57+D58+D59+D60+D61+D56</f>
        <v>5717.7</v>
      </c>
      <c r="E46" s="12">
        <f t="shared" si="1"/>
        <v>-2.3000000000001819</v>
      </c>
      <c r="F46" s="13">
        <f t="shared" si="5"/>
        <v>99.959790209790214</v>
      </c>
      <c r="G46" s="60">
        <f>G47+G48+G49+G50+G51+G52+G53+G54+G55+G57+G58+G59+G60+G61</f>
        <v>6973.3</v>
      </c>
      <c r="H46" s="12">
        <f t="shared" si="2"/>
        <v>81.994177792436858</v>
      </c>
    </row>
    <row r="47" spans="1:8" ht="20.399999999999999" outlineLevel="2" x14ac:dyDescent="0.2">
      <c r="A47" s="14" t="s">
        <v>80</v>
      </c>
      <c r="B47" s="18" t="s">
        <v>81</v>
      </c>
      <c r="C47" s="16">
        <v>58</v>
      </c>
      <c r="D47" s="16">
        <v>51</v>
      </c>
      <c r="E47" s="16">
        <f t="shared" si="1"/>
        <v>-7</v>
      </c>
      <c r="F47" s="17">
        <f t="shared" si="5"/>
        <v>87.931034482758619</v>
      </c>
      <c r="G47" s="61">
        <v>99.6</v>
      </c>
      <c r="H47" s="16">
        <f t="shared" si="2"/>
        <v>51.204819277108435</v>
      </c>
    </row>
    <row r="48" spans="1:8" ht="40.799999999999997" outlineLevel="2" x14ac:dyDescent="0.2">
      <c r="A48" s="14" t="s">
        <v>82</v>
      </c>
      <c r="B48" s="18" t="s">
        <v>83</v>
      </c>
      <c r="C48" s="16">
        <v>37</v>
      </c>
      <c r="D48" s="16">
        <v>37</v>
      </c>
      <c r="E48" s="16">
        <f t="shared" si="1"/>
        <v>0</v>
      </c>
      <c r="F48" s="17">
        <f t="shared" si="5"/>
        <v>100</v>
      </c>
      <c r="G48" s="61">
        <v>9</v>
      </c>
      <c r="H48" s="16">
        <f t="shared" si="2"/>
        <v>411.11111111111109</v>
      </c>
    </row>
    <row r="49" spans="1:8" ht="40.799999999999997" hidden="1" outlineLevel="2" x14ac:dyDescent="0.2">
      <c r="A49" s="14" t="s">
        <v>84</v>
      </c>
      <c r="B49" s="18" t="s">
        <v>85</v>
      </c>
      <c r="C49" s="16">
        <v>0</v>
      </c>
      <c r="D49" s="16">
        <v>0</v>
      </c>
      <c r="E49" s="16">
        <f t="shared" si="1"/>
        <v>0</v>
      </c>
      <c r="F49" s="17" t="e">
        <f t="shared" si="5"/>
        <v>#DIV/0!</v>
      </c>
      <c r="G49" s="61">
        <v>0</v>
      </c>
      <c r="H49" s="16" t="e">
        <f t="shared" si="2"/>
        <v>#DIV/0!</v>
      </c>
    </row>
    <row r="50" spans="1:8" ht="30.6" outlineLevel="2" x14ac:dyDescent="0.2">
      <c r="A50" s="14" t="s">
        <v>86</v>
      </c>
      <c r="B50" s="18" t="s">
        <v>87</v>
      </c>
      <c r="C50" s="16">
        <v>0</v>
      </c>
      <c r="D50" s="16">
        <v>0</v>
      </c>
      <c r="E50" s="16">
        <f t="shared" si="1"/>
        <v>0</v>
      </c>
      <c r="F50" s="17"/>
      <c r="G50" s="61">
        <v>190.7</v>
      </c>
      <c r="H50" s="16">
        <f t="shared" si="2"/>
        <v>0</v>
      </c>
    </row>
    <row r="51" spans="1:8" ht="20.399999999999999" hidden="1" outlineLevel="2" x14ac:dyDescent="0.2">
      <c r="A51" s="14" t="s">
        <v>88</v>
      </c>
      <c r="B51" s="18" t="s">
        <v>89</v>
      </c>
      <c r="C51" s="16">
        <v>0</v>
      </c>
      <c r="D51" s="16">
        <v>0</v>
      </c>
      <c r="E51" s="16">
        <f t="shared" si="1"/>
        <v>0</v>
      </c>
      <c r="F51" s="17"/>
      <c r="G51" s="61">
        <v>0</v>
      </c>
      <c r="H51" s="16" t="e">
        <f t="shared" si="2"/>
        <v>#DIV/0!</v>
      </c>
    </row>
    <row r="52" spans="1:8" ht="61.2" outlineLevel="2" x14ac:dyDescent="0.2">
      <c r="A52" s="14" t="s">
        <v>90</v>
      </c>
      <c r="B52" s="15" t="s">
        <v>91</v>
      </c>
      <c r="C52" s="16">
        <v>401</v>
      </c>
      <c r="D52" s="16">
        <v>410.4</v>
      </c>
      <c r="E52" s="16">
        <f t="shared" si="1"/>
        <v>9.3999999999999773</v>
      </c>
      <c r="F52" s="17">
        <f>D52/C52*100</f>
        <v>102.34413965087282</v>
      </c>
      <c r="G52" s="61">
        <v>372.8</v>
      </c>
      <c r="H52" s="16">
        <f t="shared" si="2"/>
        <v>110.08583690987123</v>
      </c>
    </row>
    <row r="53" spans="1:8" ht="40.799999999999997" outlineLevel="2" x14ac:dyDescent="0.2">
      <c r="A53" s="14" t="s">
        <v>92</v>
      </c>
      <c r="B53" s="18" t="s">
        <v>93</v>
      </c>
      <c r="C53" s="16">
        <v>1296</v>
      </c>
      <c r="D53" s="16">
        <v>1302</v>
      </c>
      <c r="E53" s="16">
        <f t="shared" si="1"/>
        <v>6</v>
      </c>
      <c r="F53" s="17">
        <f>D53/C53*100</f>
        <v>100.46296296296295</v>
      </c>
      <c r="G53" s="61">
        <v>2060</v>
      </c>
      <c r="H53" s="16">
        <f t="shared" si="2"/>
        <v>63.203883495145632</v>
      </c>
    </row>
    <row r="54" spans="1:8" ht="20.399999999999999" outlineLevel="2" x14ac:dyDescent="0.2">
      <c r="A54" s="14" t="s">
        <v>94</v>
      </c>
      <c r="B54" s="18" t="s">
        <v>95</v>
      </c>
      <c r="C54" s="16">
        <v>0.6</v>
      </c>
      <c r="D54" s="16">
        <v>0.1</v>
      </c>
      <c r="E54" s="16">
        <f t="shared" si="1"/>
        <v>-0.5</v>
      </c>
      <c r="F54" s="17">
        <f>D54/C54*100</f>
        <v>16.666666666666668</v>
      </c>
      <c r="G54" s="61">
        <v>7.5</v>
      </c>
      <c r="H54" s="16">
        <f t="shared" si="2"/>
        <v>1.3333333333333335</v>
      </c>
    </row>
    <row r="55" spans="1:8" ht="40.799999999999997" outlineLevel="2" x14ac:dyDescent="0.2">
      <c r="A55" s="14" t="s">
        <v>224</v>
      </c>
      <c r="B55" s="18" t="s">
        <v>225</v>
      </c>
      <c r="C55" s="16">
        <v>18</v>
      </c>
      <c r="D55" s="16">
        <v>10</v>
      </c>
      <c r="E55" s="16">
        <f t="shared" si="1"/>
        <v>-8</v>
      </c>
      <c r="F55" s="17">
        <f t="shared" ref="F55:F56" si="6">D55/C55*100</f>
        <v>55.555555555555557</v>
      </c>
      <c r="G55" s="61">
        <v>60</v>
      </c>
      <c r="H55" s="16">
        <f t="shared" si="2"/>
        <v>16.666666666666664</v>
      </c>
    </row>
    <row r="56" spans="1:8" ht="20.399999999999999" outlineLevel="2" x14ac:dyDescent="0.2">
      <c r="A56" s="14" t="s">
        <v>331</v>
      </c>
      <c r="B56" s="18" t="s">
        <v>332</v>
      </c>
      <c r="C56" s="16">
        <v>12</v>
      </c>
      <c r="D56" s="16">
        <v>11.5</v>
      </c>
      <c r="E56" s="16">
        <f t="shared" si="1"/>
        <v>-0.5</v>
      </c>
      <c r="F56" s="17">
        <f t="shared" si="6"/>
        <v>95.833333333333343</v>
      </c>
      <c r="G56" s="61"/>
      <c r="H56" s="12"/>
    </row>
    <row r="57" spans="1:8" ht="20.399999999999999" outlineLevel="2" x14ac:dyDescent="0.2">
      <c r="A57" s="14" t="s">
        <v>96</v>
      </c>
      <c r="B57" s="18" t="s">
        <v>97</v>
      </c>
      <c r="C57" s="16">
        <v>3</v>
      </c>
      <c r="D57" s="16">
        <v>3</v>
      </c>
      <c r="E57" s="16">
        <f t="shared" si="1"/>
        <v>0</v>
      </c>
      <c r="F57" s="17">
        <f>D57/C57*100</f>
        <v>100</v>
      </c>
      <c r="G57" s="61">
        <v>153</v>
      </c>
      <c r="H57" s="16">
        <f t="shared" si="2"/>
        <v>1.9607843137254901</v>
      </c>
    </row>
    <row r="58" spans="1:8" ht="40.799999999999997" outlineLevel="2" x14ac:dyDescent="0.2">
      <c r="A58" s="14" t="s">
        <v>98</v>
      </c>
      <c r="B58" s="18" t="s">
        <v>99</v>
      </c>
      <c r="C58" s="16">
        <v>121</v>
      </c>
      <c r="D58" s="16">
        <v>121</v>
      </c>
      <c r="E58" s="16">
        <f t="shared" si="1"/>
        <v>0</v>
      </c>
      <c r="F58" s="17">
        <f>D58/C58*100</f>
        <v>100</v>
      </c>
      <c r="G58" s="61">
        <v>4</v>
      </c>
      <c r="H58" s="16">
        <f t="shared" si="2"/>
        <v>3025</v>
      </c>
    </row>
    <row r="59" spans="1:8" ht="20.399999999999999" outlineLevel="2" x14ac:dyDescent="0.2">
      <c r="A59" s="14" t="s">
        <v>100</v>
      </c>
      <c r="B59" s="18" t="s">
        <v>101</v>
      </c>
      <c r="C59" s="16">
        <v>222</v>
      </c>
      <c r="D59" s="16">
        <v>221.2</v>
      </c>
      <c r="E59" s="16">
        <f t="shared" si="1"/>
        <v>-0.80000000000001137</v>
      </c>
      <c r="F59" s="17">
        <f>D59/C59*100</f>
        <v>99.639639639639626</v>
      </c>
      <c r="G59" s="61">
        <v>500</v>
      </c>
      <c r="H59" s="12">
        <f t="shared" si="2"/>
        <v>44.239999999999995</v>
      </c>
    </row>
    <row r="60" spans="1:8" ht="30.6" outlineLevel="2" x14ac:dyDescent="0.2">
      <c r="A60" s="14" t="s">
        <v>102</v>
      </c>
      <c r="B60" s="18" t="s">
        <v>103</v>
      </c>
      <c r="C60" s="16">
        <v>867</v>
      </c>
      <c r="D60" s="16">
        <v>867.2</v>
      </c>
      <c r="E60" s="16">
        <f t="shared" si="1"/>
        <v>0.20000000000004547</v>
      </c>
      <c r="F60" s="17">
        <f>D60/C60*100</f>
        <v>100.02306805074971</v>
      </c>
      <c r="G60" s="61">
        <v>726</v>
      </c>
      <c r="H60" s="16">
        <f t="shared" si="2"/>
        <v>119.44903581267219</v>
      </c>
    </row>
    <row r="61" spans="1:8" ht="20.399999999999999" outlineLevel="2" x14ac:dyDescent="0.2">
      <c r="A61" s="14" t="s">
        <v>104</v>
      </c>
      <c r="B61" s="18" t="s">
        <v>105</v>
      </c>
      <c r="C61" s="16">
        <v>2684.4</v>
      </c>
      <c r="D61" s="16">
        <v>2683.3</v>
      </c>
      <c r="E61" s="16">
        <f t="shared" si="1"/>
        <v>-1.0999999999999091</v>
      </c>
      <c r="F61" s="17">
        <f>D61/C61*100</f>
        <v>99.959022500372527</v>
      </c>
      <c r="G61" s="61">
        <v>2790.7</v>
      </c>
      <c r="H61" s="16">
        <f t="shared" si="2"/>
        <v>96.151503207080665</v>
      </c>
    </row>
    <row r="62" spans="1:8" ht="10.199999999999999" outlineLevel="1" x14ac:dyDescent="0.2">
      <c r="A62" s="8" t="s">
        <v>106</v>
      </c>
      <c r="B62" s="11" t="s">
        <v>107</v>
      </c>
      <c r="C62" s="12">
        <f>C63+C64</f>
        <v>0</v>
      </c>
      <c r="D62" s="12">
        <f>D63+D64</f>
        <v>-2048.5</v>
      </c>
      <c r="E62" s="12">
        <f t="shared" si="1"/>
        <v>-2048.5</v>
      </c>
      <c r="F62" s="17"/>
      <c r="G62" s="60">
        <f>G63+G64</f>
        <v>756.1</v>
      </c>
      <c r="H62" s="12">
        <f t="shared" si="2"/>
        <v>-270.92977119428645</v>
      </c>
    </row>
    <row r="63" spans="1:8" ht="20.399999999999999" outlineLevel="7" x14ac:dyDescent="0.2">
      <c r="A63" s="19" t="s">
        <v>108</v>
      </c>
      <c r="B63" s="18" t="s">
        <v>109</v>
      </c>
      <c r="C63" s="16">
        <v>0</v>
      </c>
      <c r="D63" s="16">
        <v>-2188.6999999999998</v>
      </c>
      <c r="E63" s="16">
        <f t="shared" si="1"/>
        <v>-2188.6999999999998</v>
      </c>
      <c r="F63" s="17"/>
      <c r="G63" s="61">
        <v>-29.1</v>
      </c>
      <c r="H63" s="16">
        <f t="shared" si="2"/>
        <v>7521.305841924398</v>
      </c>
    </row>
    <row r="64" spans="1:8" ht="10.199999999999999" outlineLevel="7" x14ac:dyDescent="0.2">
      <c r="A64" s="19" t="s">
        <v>228</v>
      </c>
      <c r="B64" s="18" t="s">
        <v>107</v>
      </c>
      <c r="C64" s="16">
        <v>0</v>
      </c>
      <c r="D64" s="16">
        <v>140.19999999999999</v>
      </c>
      <c r="E64" s="16">
        <f t="shared" si="1"/>
        <v>140.19999999999999</v>
      </c>
      <c r="F64" s="17"/>
      <c r="G64" s="61">
        <v>785.2</v>
      </c>
      <c r="H64" s="16">
        <f t="shared" si="2"/>
        <v>17.855323484462556</v>
      </c>
    </row>
    <row r="65" spans="1:8" ht="10.199999999999999" x14ac:dyDescent="0.2">
      <c r="A65" s="8" t="s">
        <v>110</v>
      </c>
      <c r="B65" s="11" t="s">
        <v>111</v>
      </c>
      <c r="C65" s="12">
        <f>C66+C156+C159+C160+C158</f>
        <v>697144.09999999986</v>
      </c>
      <c r="D65" s="12">
        <f>D66+D156+D159+D160+D158</f>
        <v>725359.29999999993</v>
      </c>
      <c r="E65" s="12">
        <f t="shared" si="1"/>
        <v>28215.20000000007</v>
      </c>
      <c r="F65" s="13">
        <f t="shared" ref="F65:F76" si="7">D65/C65*100</f>
        <v>104.04725507968871</v>
      </c>
      <c r="G65" s="60">
        <f>G66+G159++G160+G157+G156+G158</f>
        <v>730429.3</v>
      </c>
      <c r="H65" s="60">
        <f t="shared" si="2"/>
        <v>99.305887647168575</v>
      </c>
    </row>
    <row r="66" spans="1:8" ht="20.399999999999999" outlineLevel="1" x14ac:dyDescent="0.2">
      <c r="A66" s="8" t="s">
        <v>112</v>
      </c>
      <c r="B66" s="11" t="s">
        <v>113</v>
      </c>
      <c r="C66" s="12">
        <f>C67+C75+C115+C140</f>
        <v>697033.39999999991</v>
      </c>
      <c r="D66" s="12">
        <f>D67+D75+D115+D140</f>
        <v>725766.2</v>
      </c>
      <c r="E66" s="12">
        <f t="shared" si="1"/>
        <v>28732.800000000047</v>
      </c>
      <c r="F66" s="13">
        <f t="shared" si="7"/>
        <v>104.12215540890868</v>
      </c>
      <c r="G66" s="60">
        <f>G67+G75+G115+G140</f>
        <v>734364.8</v>
      </c>
      <c r="H66" s="60">
        <f t="shared" si="2"/>
        <v>98.829110545603484</v>
      </c>
    </row>
    <row r="67" spans="1:8" ht="20.399999999999999" outlineLevel="1" x14ac:dyDescent="0.2">
      <c r="A67" s="9" t="s">
        <v>250</v>
      </c>
      <c r="B67" s="11" t="s">
        <v>251</v>
      </c>
      <c r="C67" s="12">
        <f>C68+C69+C74</f>
        <v>19754</v>
      </c>
      <c r="D67" s="12">
        <f>D68+D69+D74</f>
        <v>19754</v>
      </c>
      <c r="E67" s="12">
        <f t="shared" si="1"/>
        <v>0</v>
      </c>
      <c r="F67" s="13">
        <f t="shared" si="7"/>
        <v>100</v>
      </c>
      <c r="G67" s="60">
        <f>G68+G69+G74</f>
        <v>220</v>
      </c>
      <c r="H67" s="60">
        <f t="shared" si="2"/>
        <v>8979.0909090909099</v>
      </c>
    </row>
    <row r="68" spans="1:8" ht="40.799999999999997" outlineLevel="1" x14ac:dyDescent="0.2">
      <c r="A68" s="22" t="s">
        <v>333</v>
      </c>
      <c r="B68" s="18" t="s">
        <v>335</v>
      </c>
      <c r="C68" s="16">
        <v>334</v>
      </c>
      <c r="D68" s="16">
        <v>334</v>
      </c>
      <c r="E68" s="16">
        <f t="shared" si="1"/>
        <v>0</v>
      </c>
      <c r="F68" s="17">
        <f t="shared" si="7"/>
        <v>100</v>
      </c>
      <c r="G68" s="61">
        <v>220</v>
      </c>
      <c r="H68" s="61">
        <f t="shared" si="2"/>
        <v>151.81818181818181</v>
      </c>
    </row>
    <row r="69" spans="1:8" ht="39" customHeight="1" outlineLevel="1" x14ac:dyDescent="0.2">
      <c r="A69" s="22" t="s">
        <v>314</v>
      </c>
      <c r="B69" s="18" t="s">
        <v>310</v>
      </c>
      <c r="C69" s="16">
        <v>15000</v>
      </c>
      <c r="D69" s="16">
        <v>15000</v>
      </c>
      <c r="E69" s="16">
        <f t="shared" si="1"/>
        <v>0</v>
      </c>
      <c r="F69" s="17">
        <f t="shared" si="7"/>
        <v>100</v>
      </c>
      <c r="G69" s="61"/>
      <c r="H69" s="61"/>
    </row>
    <row r="70" spans="1:8" ht="30.6" hidden="1" outlineLevel="1" x14ac:dyDescent="0.2">
      <c r="A70" s="22" t="s">
        <v>252</v>
      </c>
      <c r="B70" s="18" t="s">
        <v>253</v>
      </c>
      <c r="C70" s="16"/>
      <c r="D70" s="16"/>
      <c r="E70" s="16">
        <f t="shared" ref="E70:E133" si="8">D70-C70</f>
        <v>0</v>
      </c>
      <c r="F70" s="17" t="e">
        <f t="shared" si="7"/>
        <v>#DIV/0!</v>
      </c>
      <c r="G70" s="61"/>
      <c r="H70" s="61"/>
    </row>
    <row r="71" spans="1:8" ht="40.799999999999997" hidden="1" outlineLevel="1" x14ac:dyDescent="0.2">
      <c r="A71" s="14" t="s">
        <v>261</v>
      </c>
      <c r="B71" s="18" t="s">
        <v>264</v>
      </c>
      <c r="C71" s="16"/>
      <c r="D71" s="16"/>
      <c r="E71" s="16">
        <f t="shared" si="8"/>
        <v>0</v>
      </c>
      <c r="F71" s="17" t="e">
        <f t="shared" si="7"/>
        <v>#DIV/0!</v>
      </c>
      <c r="G71" s="61"/>
      <c r="H71" s="61"/>
    </row>
    <row r="72" spans="1:8" ht="40.799999999999997" hidden="1" outlineLevel="1" x14ac:dyDescent="0.2">
      <c r="A72" s="14" t="s">
        <v>262</v>
      </c>
      <c r="B72" s="18" t="s">
        <v>265</v>
      </c>
      <c r="C72" s="16"/>
      <c r="D72" s="16"/>
      <c r="E72" s="16">
        <f t="shared" si="8"/>
        <v>0</v>
      </c>
      <c r="F72" s="17" t="e">
        <f t="shared" si="7"/>
        <v>#DIV/0!</v>
      </c>
      <c r="G72" s="61"/>
      <c r="H72" s="61"/>
    </row>
    <row r="73" spans="1:8" ht="40.799999999999997" hidden="1" outlineLevel="1" x14ac:dyDescent="0.2">
      <c r="A73" s="14" t="s">
        <v>263</v>
      </c>
      <c r="B73" s="18" t="s">
        <v>266</v>
      </c>
      <c r="C73" s="16"/>
      <c r="D73" s="16"/>
      <c r="E73" s="16">
        <f t="shared" si="8"/>
        <v>0</v>
      </c>
      <c r="F73" s="17" t="e">
        <f t="shared" si="7"/>
        <v>#DIV/0!</v>
      </c>
      <c r="G73" s="61"/>
      <c r="H73" s="61"/>
    </row>
    <row r="74" spans="1:8" ht="30.6" outlineLevel="1" x14ac:dyDescent="0.2">
      <c r="A74" s="14" t="s">
        <v>334</v>
      </c>
      <c r="B74" s="18" t="s">
        <v>336</v>
      </c>
      <c r="C74" s="16">
        <v>4420</v>
      </c>
      <c r="D74" s="16">
        <v>4420</v>
      </c>
      <c r="E74" s="16">
        <f t="shared" si="8"/>
        <v>0</v>
      </c>
      <c r="F74" s="17">
        <f t="shared" si="7"/>
        <v>100</v>
      </c>
      <c r="G74" s="61"/>
      <c r="H74" s="61"/>
    </row>
    <row r="75" spans="1:8" s="25" customFormat="1" ht="20.399999999999999" outlineLevel="2" x14ac:dyDescent="0.2">
      <c r="A75" s="23" t="s">
        <v>114</v>
      </c>
      <c r="B75" s="24" t="s">
        <v>267</v>
      </c>
      <c r="C75" s="12">
        <f>C76+C78+C80+C81+C82+C83+C84+C94+C97+C99+C100+C101+C102+C104+C105+C106+C113+C110+C107+C108+C109+C114</f>
        <v>62980.7</v>
      </c>
      <c r="D75" s="12">
        <f>D76+D78+D80+D81+D82+D83+D84+D94+D97+D99+D100+D101+D102+D104+D105+D106+D113+D110+D107+D108+D109+D114</f>
        <v>72128.399999999994</v>
      </c>
      <c r="E75" s="12">
        <f t="shared" si="8"/>
        <v>9147.6999999999971</v>
      </c>
      <c r="F75" s="13">
        <f t="shared" si="7"/>
        <v>114.52460833239388</v>
      </c>
      <c r="G75" s="60">
        <f>SUM(G76:G113)</f>
        <v>89019.199999999997</v>
      </c>
      <c r="H75" s="60">
        <f t="shared" ref="H75:H133" si="9">D75/G75*100</f>
        <v>81.025666373097039</v>
      </c>
    </row>
    <row r="76" spans="1:8" s="25" customFormat="1" ht="27" customHeight="1" outlineLevel="2" x14ac:dyDescent="0.2">
      <c r="A76" s="26" t="s">
        <v>315</v>
      </c>
      <c r="B76" s="27" t="s">
        <v>317</v>
      </c>
      <c r="C76" s="16">
        <v>3487.9</v>
      </c>
      <c r="D76" s="16">
        <v>3487.9</v>
      </c>
      <c r="E76" s="16">
        <f t="shared" si="8"/>
        <v>0</v>
      </c>
      <c r="F76" s="17">
        <f t="shared" si="7"/>
        <v>100</v>
      </c>
      <c r="G76" s="61">
        <v>4226.6000000000004</v>
      </c>
      <c r="H76" s="61">
        <f t="shared" si="9"/>
        <v>82.522594993611889</v>
      </c>
    </row>
    <row r="77" spans="1:8" s="25" customFormat="1" ht="29.4" customHeight="1" outlineLevel="2" x14ac:dyDescent="0.2">
      <c r="A77" s="26" t="s">
        <v>243</v>
      </c>
      <c r="B77" s="27" t="s">
        <v>244</v>
      </c>
      <c r="C77" s="16">
        <v>0</v>
      </c>
      <c r="D77" s="16">
        <v>0</v>
      </c>
      <c r="E77" s="16">
        <f t="shared" si="8"/>
        <v>0</v>
      </c>
      <c r="F77" s="17"/>
      <c r="G77" s="61">
        <v>31592.7</v>
      </c>
      <c r="H77" s="61">
        <f t="shared" si="9"/>
        <v>0</v>
      </c>
    </row>
    <row r="78" spans="1:8" s="25" customFormat="1" ht="36" customHeight="1" outlineLevel="2" x14ac:dyDescent="0.2">
      <c r="A78" s="26" t="s">
        <v>337</v>
      </c>
      <c r="B78" s="27" t="s">
        <v>338</v>
      </c>
      <c r="C78" s="16">
        <v>18000</v>
      </c>
      <c r="D78" s="16">
        <v>18000</v>
      </c>
      <c r="E78" s="16">
        <f t="shared" si="8"/>
        <v>0</v>
      </c>
      <c r="F78" s="17">
        <f>D78/C78*100</f>
        <v>100</v>
      </c>
      <c r="G78" s="61"/>
      <c r="H78" s="61"/>
    </row>
    <row r="79" spans="1:8" s="25" customFormat="1" ht="36" customHeight="1" outlineLevel="2" x14ac:dyDescent="0.2">
      <c r="A79" s="26" t="s">
        <v>370</v>
      </c>
      <c r="B79" s="27" t="s">
        <v>372</v>
      </c>
      <c r="C79" s="16">
        <v>0</v>
      </c>
      <c r="D79" s="16">
        <v>0</v>
      </c>
      <c r="E79" s="16">
        <f t="shared" si="8"/>
        <v>0</v>
      </c>
      <c r="F79" s="17"/>
      <c r="G79" s="61">
        <v>4314.5</v>
      </c>
      <c r="H79" s="61">
        <f t="shared" si="9"/>
        <v>0</v>
      </c>
    </row>
    <row r="80" spans="1:8" s="25" customFormat="1" ht="38.25" customHeight="1" outlineLevel="2" x14ac:dyDescent="0.2">
      <c r="A80" s="26" t="s">
        <v>323</v>
      </c>
      <c r="B80" s="27" t="s">
        <v>231</v>
      </c>
      <c r="C80" s="16">
        <v>10</v>
      </c>
      <c r="D80" s="16">
        <v>10</v>
      </c>
      <c r="E80" s="16">
        <f t="shared" si="8"/>
        <v>0</v>
      </c>
      <c r="F80" s="17">
        <f t="shared" ref="F79:F80" si="10">D80/C80*100</f>
        <v>100</v>
      </c>
      <c r="G80" s="61">
        <v>100</v>
      </c>
      <c r="H80" s="61">
        <f t="shared" si="9"/>
        <v>10</v>
      </c>
    </row>
    <row r="81" spans="1:8" s="25" customFormat="1" ht="30" customHeight="1" outlineLevel="2" x14ac:dyDescent="0.2">
      <c r="A81" s="26" t="s">
        <v>316</v>
      </c>
      <c r="B81" s="27" t="s">
        <v>234</v>
      </c>
      <c r="C81" s="16">
        <v>3648.3</v>
      </c>
      <c r="D81" s="16">
        <v>3648.3</v>
      </c>
      <c r="E81" s="16">
        <f t="shared" si="8"/>
        <v>0</v>
      </c>
      <c r="F81" s="17">
        <f t="shared" ref="F81:F88" si="11">D81/C81*100</f>
        <v>100</v>
      </c>
      <c r="G81" s="61">
        <v>2373.1999999999998</v>
      </c>
      <c r="H81" s="61">
        <f t="shared" si="9"/>
        <v>153.72914208663411</v>
      </c>
    </row>
    <row r="82" spans="1:8" ht="40.799999999999997" outlineLevel="2" x14ac:dyDescent="0.2">
      <c r="A82" s="14" t="s">
        <v>341</v>
      </c>
      <c r="B82" s="28" t="s">
        <v>236</v>
      </c>
      <c r="C82" s="16">
        <v>8962</v>
      </c>
      <c r="D82" s="16">
        <v>5916.9</v>
      </c>
      <c r="E82" s="16">
        <f t="shared" si="8"/>
        <v>-3045.1000000000004</v>
      </c>
      <c r="F82" s="17">
        <f t="shared" si="11"/>
        <v>66.022093282749381</v>
      </c>
      <c r="G82" s="61">
        <v>2799.9</v>
      </c>
      <c r="H82" s="61">
        <f t="shared" si="9"/>
        <v>211.32540447873137</v>
      </c>
    </row>
    <row r="83" spans="1:8" ht="60.75" customHeight="1" outlineLevel="2" x14ac:dyDescent="0.2">
      <c r="A83" s="14" t="s">
        <v>342</v>
      </c>
      <c r="B83" s="28" t="s">
        <v>343</v>
      </c>
      <c r="C83" s="16">
        <v>4000</v>
      </c>
      <c r="D83" s="16">
        <v>2535.9</v>
      </c>
      <c r="E83" s="16">
        <f t="shared" si="8"/>
        <v>-1464.1</v>
      </c>
      <c r="F83" s="17">
        <f t="shared" si="11"/>
        <v>63.397500000000008</v>
      </c>
      <c r="G83" s="61"/>
      <c r="H83" s="61"/>
    </row>
    <row r="84" spans="1:8" ht="30.6" outlineLevel="3" x14ac:dyDescent="0.2">
      <c r="A84" s="14" t="s">
        <v>279</v>
      </c>
      <c r="B84" s="18" t="s">
        <v>123</v>
      </c>
      <c r="C84" s="16">
        <v>373</v>
      </c>
      <c r="D84" s="16">
        <v>373</v>
      </c>
      <c r="E84" s="16">
        <f t="shared" si="8"/>
        <v>0</v>
      </c>
      <c r="F84" s="17">
        <f t="shared" si="11"/>
        <v>100</v>
      </c>
      <c r="G84" s="61">
        <v>6214</v>
      </c>
      <c r="H84" s="61">
        <f t="shared" si="9"/>
        <v>6.0025748310267142</v>
      </c>
    </row>
    <row r="85" spans="1:8" ht="30.6" hidden="1" outlineLevel="3" x14ac:dyDescent="0.2">
      <c r="A85" s="14" t="s">
        <v>275</v>
      </c>
      <c r="B85" s="18" t="s">
        <v>276</v>
      </c>
      <c r="C85" s="16"/>
      <c r="D85" s="16"/>
      <c r="E85" s="16">
        <f t="shared" si="8"/>
        <v>0</v>
      </c>
      <c r="F85" s="21" t="e">
        <f t="shared" si="11"/>
        <v>#DIV/0!</v>
      </c>
      <c r="G85" s="61">
        <v>0</v>
      </c>
      <c r="H85" s="61" t="e">
        <f t="shared" si="9"/>
        <v>#DIV/0!</v>
      </c>
    </row>
    <row r="86" spans="1:8" ht="20.399999999999999" hidden="1" outlineLevel="2" x14ac:dyDescent="0.2">
      <c r="A86" s="14" t="s">
        <v>233</v>
      </c>
      <c r="B86" s="18" t="s">
        <v>234</v>
      </c>
      <c r="C86" s="16"/>
      <c r="D86" s="16"/>
      <c r="E86" s="16">
        <f t="shared" si="8"/>
        <v>0</v>
      </c>
      <c r="F86" s="21" t="e">
        <f t="shared" si="11"/>
        <v>#DIV/0!</v>
      </c>
      <c r="G86" s="61">
        <v>0</v>
      </c>
      <c r="H86" s="61" t="e">
        <f t="shared" si="9"/>
        <v>#DIV/0!</v>
      </c>
    </row>
    <row r="87" spans="1:8" ht="40.799999999999997" hidden="1" outlineLevel="2" x14ac:dyDescent="0.2">
      <c r="A87" s="14" t="s">
        <v>249</v>
      </c>
      <c r="B87" s="18" t="s">
        <v>248</v>
      </c>
      <c r="C87" s="16"/>
      <c r="D87" s="16"/>
      <c r="E87" s="16">
        <f t="shared" si="8"/>
        <v>0</v>
      </c>
      <c r="F87" s="21" t="e">
        <f t="shared" si="11"/>
        <v>#DIV/0!</v>
      </c>
      <c r="G87" s="61">
        <v>0</v>
      </c>
      <c r="H87" s="61" t="e">
        <f t="shared" si="9"/>
        <v>#DIV/0!</v>
      </c>
    </row>
    <row r="88" spans="1:8" ht="40.799999999999997" hidden="1" outlineLevel="2" x14ac:dyDescent="0.2">
      <c r="A88" s="14" t="s">
        <v>235</v>
      </c>
      <c r="B88" s="18" t="s">
        <v>236</v>
      </c>
      <c r="C88" s="16"/>
      <c r="D88" s="16"/>
      <c r="E88" s="16">
        <f t="shared" si="8"/>
        <v>0</v>
      </c>
      <c r="F88" s="21" t="e">
        <f t="shared" si="11"/>
        <v>#DIV/0!</v>
      </c>
      <c r="G88" s="61">
        <v>0</v>
      </c>
      <c r="H88" s="61" t="e">
        <f t="shared" si="9"/>
        <v>#DIV/0!</v>
      </c>
    </row>
    <row r="89" spans="1:8" ht="20.399999999999999" hidden="1" outlineLevel="2" x14ac:dyDescent="0.2">
      <c r="A89" s="14" t="s">
        <v>237</v>
      </c>
      <c r="B89" s="18" t="s">
        <v>238</v>
      </c>
      <c r="C89" s="16"/>
      <c r="D89" s="16"/>
      <c r="E89" s="16">
        <f t="shared" si="8"/>
        <v>0</v>
      </c>
      <c r="F89" s="21" t="e">
        <f t="shared" ref="F89:F91" si="12">D89/C89*100</f>
        <v>#DIV/0!</v>
      </c>
      <c r="G89" s="61">
        <v>0</v>
      </c>
      <c r="H89" s="61" t="e">
        <f t="shared" si="9"/>
        <v>#DIV/0!</v>
      </c>
    </row>
    <row r="90" spans="1:8" ht="20.399999999999999" hidden="1" outlineLevel="2" x14ac:dyDescent="0.2">
      <c r="A90" s="14" t="s">
        <v>239</v>
      </c>
      <c r="B90" s="18" t="s">
        <v>240</v>
      </c>
      <c r="C90" s="16"/>
      <c r="D90" s="16"/>
      <c r="E90" s="16">
        <f t="shared" si="8"/>
        <v>0</v>
      </c>
      <c r="F90" s="21" t="e">
        <f t="shared" si="12"/>
        <v>#DIV/0!</v>
      </c>
      <c r="G90" s="61">
        <v>0</v>
      </c>
      <c r="H90" s="61" t="e">
        <f t="shared" si="9"/>
        <v>#DIV/0!</v>
      </c>
    </row>
    <row r="91" spans="1:8" ht="20.399999999999999" hidden="1" outlineLevel="7" x14ac:dyDescent="0.2">
      <c r="A91" s="22" t="s">
        <v>241</v>
      </c>
      <c r="B91" s="29" t="s">
        <v>242</v>
      </c>
      <c r="C91" s="16"/>
      <c r="D91" s="16"/>
      <c r="E91" s="16">
        <f t="shared" si="8"/>
        <v>0</v>
      </c>
      <c r="F91" s="21" t="e">
        <f t="shared" si="12"/>
        <v>#DIV/0!</v>
      </c>
      <c r="G91" s="61">
        <v>0</v>
      </c>
      <c r="H91" s="61" t="e">
        <f t="shared" si="9"/>
        <v>#DIV/0!</v>
      </c>
    </row>
    <row r="92" spans="1:8" ht="20.399999999999999" hidden="1" outlineLevel="7" x14ac:dyDescent="0.2">
      <c r="A92" s="14" t="s">
        <v>243</v>
      </c>
      <c r="B92" s="29" t="s">
        <v>244</v>
      </c>
      <c r="C92" s="16"/>
      <c r="D92" s="16"/>
      <c r="E92" s="16">
        <f t="shared" si="8"/>
        <v>0</v>
      </c>
      <c r="F92" s="21" t="e">
        <f t="shared" ref="F92" si="13">D92/C92*100</f>
        <v>#DIV/0!</v>
      </c>
      <c r="G92" s="61">
        <v>0</v>
      </c>
      <c r="H92" s="61" t="e">
        <f t="shared" si="9"/>
        <v>#DIV/0!</v>
      </c>
    </row>
    <row r="93" spans="1:8" ht="30.6" hidden="1" outlineLevel="2" x14ac:dyDescent="0.2">
      <c r="A93" s="14" t="s">
        <v>232</v>
      </c>
      <c r="B93" s="29" t="s">
        <v>231</v>
      </c>
      <c r="C93" s="16"/>
      <c r="D93" s="16"/>
      <c r="E93" s="16">
        <f t="shared" si="8"/>
        <v>0</v>
      </c>
      <c r="F93" s="21" t="e">
        <f>D93/C93*100</f>
        <v>#DIV/0!</v>
      </c>
      <c r="G93" s="61">
        <v>0</v>
      </c>
      <c r="H93" s="61" t="e">
        <f t="shared" si="9"/>
        <v>#DIV/0!</v>
      </c>
    </row>
    <row r="94" spans="1:8" ht="40.799999999999997" outlineLevel="2" collapsed="1" x14ac:dyDescent="0.2">
      <c r="A94" s="14" t="s">
        <v>324</v>
      </c>
      <c r="B94" s="18" t="s">
        <v>230</v>
      </c>
      <c r="C94" s="16">
        <v>0</v>
      </c>
      <c r="D94" s="16">
        <v>0</v>
      </c>
      <c r="E94" s="16">
        <f t="shared" si="8"/>
        <v>0</v>
      </c>
      <c r="F94" s="21"/>
      <c r="G94" s="61">
        <v>2655</v>
      </c>
      <c r="H94" s="61">
        <f t="shared" si="9"/>
        <v>0</v>
      </c>
    </row>
    <row r="95" spans="1:8" ht="30.6" hidden="1" outlineLevel="4" x14ac:dyDescent="0.2">
      <c r="A95" s="14" t="s">
        <v>125</v>
      </c>
      <c r="B95" s="18" t="s">
        <v>123</v>
      </c>
      <c r="C95" s="16"/>
      <c r="D95" s="16"/>
      <c r="E95" s="16">
        <f t="shared" si="8"/>
        <v>0</v>
      </c>
      <c r="F95" s="21" t="e">
        <f t="shared" ref="F95" si="14">D95/C95*100</f>
        <v>#DIV/0!</v>
      </c>
      <c r="G95" s="61">
        <v>0</v>
      </c>
      <c r="H95" s="61" t="e">
        <f t="shared" si="9"/>
        <v>#DIV/0!</v>
      </c>
    </row>
    <row r="96" spans="1:8" ht="60" customHeight="1" outlineLevel="4" x14ac:dyDescent="0.2">
      <c r="A96" s="30" t="s">
        <v>255</v>
      </c>
      <c r="B96" s="18" t="s">
        <v>363</v>
      </c>
      <c r="C96" s="16">
        <v>0</v>
      </c>
      <c r="D96" s="16">
        <v>0</v>
      </c>
      <c r="E96" s="16">
        <f t="shared" si="8"/>
        <v>0</v>
      </c>
      <c r="F96" s="21"/>
      <c r="G96" s="61">
        <v>1525.1</v>
      </c>
      <c r="H96" s="61">
        <f t="shared" si="9"/>
        <v>0</v>
      </c>
    </row>
    <row r="97" spans="1:8" ht="40.799999999999997" outlineLevel="7" x14ac:dyDescent="0.2">
      <c r="A97" s="31" t="s">
        <v>297</v>
      </c>
      <c r="B97" s="18" t="s">
        <v>124</v>
      </c>
      <c r="C97" s="16">
        <v>9023.6</v>
      </c>
      <c r="D97" s="16">
        <v>7134.5</v>
      </c>
      <c r="E97" s="16">
        <f t="shared" si="8"/>
        <v>-1889.1000000000004</v>
      </c>
      <c r="F97" s="17">
        <f>D97/C97*100</f>
        <v>79.064896493638898</v>
      </c>
      <c r="G97" s="61">
        <v>7140.5</v>
      </c>
      <c r="H97" s="61">
        <f t="shared" si="9"/>
        <v>99.91597227084938</v>
      </c>
    </row>
    <row r="98" spans="1:8" ht="51" hidden="1" outlineLevel="7" x14ac:dyDescent="0.2">
      <c r="A98" s="14" t="s">
        <v>255</v>
      </c>
      <c r="B98" s="29" t="s">
        <v>256</v>
      </c>
      <c r="C98" s="16"/>
      <c r="D98" s="16"/>
      <c r="E98" s="16">
        <f t="shared" si="8"/>
        <v>0</v>
      </c>
      <c r="F98" s="17" t="e">
        <f>D98/C98*100</f>
        <v>#DIV/0!</v>
      </c>
      <c r="G98" s="61">
        <v>0</v>
      </c>
      <c r="H98" s="61" t="e">
        <f t="shared" si="9"/>
        <v>#DIV/0!</v>
      </c>
    </row>
    <row r="99" spans="1:8" ht="77.400000000000006" customHeight="1" outlineLevel="7" x14ac:dyDescent="0.2">
      <c r="A99" s="14" t="s">
        <v>300</v>
      </c>
      <c r="B99" s="29" t="s">
        <v>301</v>
      </c>
      <c r="C99" s="16">
        <v>320.39999999999998</v>
      </c>
      <c r="D99" s="16">
        <v>320.39999999999998</v>
      </c>
      <c r="E99" s="16">
        <f t="shared" si="8"/>
        <v>0</v>
      </c>
      <c r="F99" s="17">
        <f>D99/C99*100</f>
        <v>100</v>
      </c>
      <c r="G99" s="61">
        <v>357.2</v>
      </c>
      <c r="H99" s="61">
        <f t="shared" si="9"/>
        <v>89.697648376259792</v>
      </c>
    </row>
    <row r="100" spans="1:8" ht="28.95" customHeight="1" outlineLevel="7" x14ac:dyDescent="0.2">
      <c r="A100" s="14" t="s">
        <v>329</v>
      </c>
      <c r="B100" s="29" t="s">
        <v>242</v>
      </c>
      <c r="C100" s="16">
        <v>0</v>
      </c>
      <c r="D100" s="16">
        <v>0</v>
      </c>
      <c r="E100" s="16">
        <f t="shared" si="8"/>
        <v>0</v>
      </c>
      <c r="F100" s="17"/>
      <c r="G100" s="61">
        <v>6624.1</v>
      </c>
      <c r="H100" s="61">
        <f t="shared" si="9"/>
        <v>0</v>
      </c>
    </row>
    <row r="101" spans="1:8" ht="46.2" customHeight="1" outlineLevel="7" x14ac:dyDescent="0.2">
      <c r="A101" s="14" t="s">
        <v>327</v>
      </c>
      <c r="B101" s="29" t="s">
        <v>328</v>
      </c>
      <c r="C101" s="16">
        <v>0</v>
      </c>
      <c r="D101" s="16">
        <v>0</v>
      </c>
      <c r="E101" s="16">
        <f t="shared" si="8"/>
        <v>0</v>
      </c>
      <c r="F101" s="17"/>
      <c r="G101" s="61">
        <v>7986.9</v>
      </c>
      <c r="H101" s="61">
        <f t="shared" si="9"/>
        <v>0</v>
      </c>
    </row>
    <row r="102" spans="1:8" ht="27" hidden="1" customHeight="1" outlineLevel="7" x14ac:dyDescent="0.2">
      <c r="A102" s="14" t="s">
        <v>326</v>
      </c>
      <c r="B102" s="29" t="s">
        <v>317</v>
      </c>
      <c r="C102" s="16"/>
      <c r="D102" s="16"/>
      <c r="E102" s="16">
        <f t="shared" si="8"/>
        <v>0</v>
      </c>
      <c r="F102" s="17"/>
      <c r="G102" s="61"/>
      <c r="H102" s="61" t="e">
        <f t="shared" si="9"/>
        <v>#DIV/0!</v>
      </c>
    </row>
    <row r="103" spans="1:8" ht="27" hidden="1" customHeight="1" outlineLevel="7" x14ac:dyDescent="0.2">
      <c r="A103" s="66" t="s">
        <v>369</v>
      </c>
      <c r="B103" s="67" t="s">
        <v>317</v>
      </c>
      <c r="C103" s="68"/>
      <c r="D103" s="68"/>
      <c r="E103" s="68">
        <f t="shared" si="8"/>
        <v>0</v>
      </c>
      <c r="F103" s="69"/>
      <c r="G103" s="68"/>
      <c r="H103" s="68" t="e">
        <f t="shared" si="9"/>
        <v>#DIV/0!</v>
      </c>
    </row>
    <row r="104" spans="1:8" ht="46.95" customHeight="1" outlineLevel="7" x14ac:dyDescent="0.2">
      <c r="A104" s="14" t="s">
        <v>339</v>
      </c>
      <c r="B104" s="29" t="s">
        <v>340</v>
      </c>
      <c r="C104" s="16">
        <v>1399.9</v>
      </c>
      <c r="D104" s="16">
        <v>1399.9</v>
      </c>
      <c r="E104" s="16">
        <f t="shared" si="8"/>
        <v>0</v>
      </c>
      <c r="F104" s="17">
        <f>D104/C104*100</f>
        <v>100</v>
      </c>
      <c r="G104" s="61"/>
      <c r="H104" s="61"/>
    </row>
    <row r="105" spans="1:8" ht="24" customHeight="1" outlineLevel="7" x14ac:dyDescent="0.2">
      <c r="A105" s="14" t="s">
        <v>325</v>
      </c>
      <c r="B105" s="29" t="s">
        <v>238</v>
      </c>
      <c r="C105" s="16">
        <v>0</v>
      </c>
      <c r="D105" s="16">
        <v>0</v>
      </c>
      <c r="E105" s="16">
        <f t="shared" si="8"/>
        <v>0</v>
      </c>
      <c r="F105" s="17"/>
      <c r="G105" s="61">
        <v>5989.4</v>
      </c>
      <c r="H105" s="61">
        <f t="shared" si="9"/>
        <v>0</v>
      </c>
    </row>
    <row r="106" spans="1:8" ht="36.6" customHeight="1" outlineLevel="7" x14ac:dyDescent="0.2">
      <c r="A106" s="32" t="s">
        <v>312</v>
      </c>
      <c r="B106" s="33" t="s">
        <v>311</v>
      </c>
      <c r="C106" s="16">
        <v>3945.4</v>
      </c>
      <c r="D106" s="16">
        <v>3945.4</v>
      </c>
      <c r="E106" s="16">
        <f t="shared" si="8"/>
        <v>0</v>
      </c>
      <c r="F106" s="17">
        <f>D106/C106*100</f>
        <v>100</v>
      </c>
      <c r="G106" s="61"/>
      <c r="H106" s="61"/>
    </row>
    <row r="107" spans="1:8" ht="59.25" customHeight="1" outlineLevel="7" x14ac:dyDescent="0.2">
      <c r="A107" s="32" t="s">
        <v>359</v>
      </c>
      <c r="B107" s="33" t="s">
        <v>361</v>
      </c>
      <c r="C107" s="16">
        <v>992.8</v>
      </c>
      <c r="D107" s="16">
        <v>992.8</v>
      </c>
      <c r="E107" s="16">
        <f t="shared" si="8"/>
        <v>0</v>
      </c>
      <c r="F107" s="17">
        <f>D107/C107*100</f>
        <v>100</v>
      </c>
      <c r="G107" s="61">
        <v>2021.6</v>
      </c>
      <c r="H107" s="61">
        <f t="shared" si="9"/>
        <v>49.109616145627228</v>
      </c>
    </row>
    <row r="108" spans="1:8" ht="57.75" customHeight="1" outlineLevel="7" x14ac:dyDescent="0.2">
      <c r="A108" s="32" t="s">
        <v>360</v>
      </c>
      <c r="B108" s="33" t="s">
        <v>362</v>
      </c>
      <c r="C108" s="16">
        <v>375.5</v>
      </c>
      <c r="D108" s="16">
        <v>375.5</v>
      </c>
      <c r="E108" s="16">
        <f t="shared" si="8"/>
        <v>0</v>
      </c>
      <c r="F108" s="17">
        <f>D108/C108*100</f>
        <v>100</v>
      </c>
      <c r="G108" s="61"/>
      <c r="H108" s="61"/>
    </row>
    <row r="109" spans="1:8" ht="47.4" customHeight="1" outlineLevel="7" x14ac:dyDescent="0.2">
      <c r="A109" s="32" t="s">
        <v>364</v>
      </c>
      <c r="B109" s="33" t="s">
        <v>365</v>
      </c>
      <c r="C109" s="16">
        <v>459.7</v>
      </c>
      <c r="D109" s="16">
        <v>459.7</v>
      </c>
      <c r="E109" s="16">
        <f t="shared" si="8"/>
        <v>0</v>
      </c>
      <c r="F109" s="17">
        <f>D109/C109*100</f>
        <v>100</v>
      </c>
      <c r="G109" s="61"/>
      <c r="H109" s="61"/>
    </row>
    <row r="110" spans="1:8" ht="48" customHeight="1" outlineLevel="7" x14ac:dyDescent="0.2">
      <c r="A110" s="32" t="s">
        <v>344</v>
      </c>
      <c r="B110" s="33" t="s">
        <v>345</v>
      </c>
      <c r="C110" s="16">
        <v>166.7</v>
      </c>
      <c r="D110" s="16">
        <v>166.7</v>
      </c>
      <c r="E110" s="16">
        <f t="shared" si="8"/>
        <v>0</v>
      </c>
      <c r="F110" s="17">
        <f>D110/C110*100</f>
        <v>100</v>
      </c>
      <c r="G110" s="61"/>
      <c r="H110" s="61"/>
    </row>
    <row r="111" spans="1:8" ht="35.4" customHeight="1" outlineLevel="7" x14ac:dyDescent="0.2">
      <c r="A111" s="32" t="s">
        <v>275</v>
      </c>
      <c r="B111" s="33" t="s">
        <v>276</v>
      </c>
      <c r="C111" s="16">
        <v>0</v>
      </c>
      <c r="D111" s="16">
        <v>0</v>
      </c>
      <c r="E111" s="16">
        <f t="shared" si="8"/>
        <v>0</v>
      </c>
      <c r="F111" s="17"/>
      <c r="G111" s="61">
        <v>393</v>
      </c>
      <c r="H111" s="61">
        <f t="shared" si="9"/>
        <v>0</v>
      </c>
    </row>
    <row r="112" spans="1:8" ht="24" customHeight="1" outlineLevel="7" x14ac:dyDescent="0.2">
      <c r="A112" s="32" t="s">
        <v>239</v>
      </c>
      <c r="B112" s="33" t="s">
        <v>240</v>
      </c>
      <c r="C112" s="16">
        <v>0</v>
      </c>
      <c r="D112" s="16">
        <v>0</v>
      </c>
      <c r="E112" s="16">
        <f t="shared" si="8"/>
        <v>0</v>
      </c>
      <c r="F112" s="17"/>
      <c r="G112" s="61">
        <v>2705.5</v>
      </c>
      <c r="H112" s="61">
        <f t="shared" si="9"/>
        <v>0</v>
      </c>
    </row>
    <row r="113" spans="1:8" ht="57" customHeight="1" outlineLevel="7" x14ac:dyDescent="0.2">
      <c r="A113" s="32" t="s">
        <v>313</v>
      </c>
      <c r="B113" s="28" t="s">
        <v>375</v>
      </c>
      <c r="C113" s="16">
        <v>7815.5</v>
      </c>
      <c r="D113" s="16">
        <v>7815.5</v>
      </c>
      <c r="E113" s="16">
        <f t="shared" si="8"/>
        <v>0</v>
      </c>
      <c r="F113" s="17">
        <f>D113/C113*100</f>
        <v>100</v>
      </c>
      <c r="G113" s="61"/>
      <c r="H113" s="61"/>
    </row>
    <row r="114" spans="1:8" ht="40.799999999999997" customHeight="1" outlineLevel="7" x14ac:dyDescent="0.2">
      <c r="A114" s="72" t="s">
        <v>373</v>
      </c>
      <c r="B114" s="28" t="s">
        <v>374</v>
      </c>
      <c r="C114" s="16">
        <v>0</v>
      </c>
      <c r="D114" s="16">
        <v>15546</v>
      </c>
      <c r="E114" s="16">
        <f t="shared" si="8"/>
        <v>15546</v>
      </c>
      <c r="F114" s="17"/>
      <c r="G114" s="61"/>
      <c r="H114" s="61"/>
    </row>
    <row r="115" spans="1:8" s="25" customFormat="1" ht="20.399999999999999" outlineLevel="2" x14ac:dyDescent="0.2">
      <c r="A115" s="23" t="s">
        <v>115</v>
      </c>
      <c r="B115" s="24" t="s">
        <v>116</v>
      </c>
      <c r="C115" s="12">
        <f>SUM(C116:C139)</f>
        <v>613308.19999999995</v>
      </c>
      <c r="D115" s="12">
        <f>SUM(D116:D139)</f>
        <v>632915.29999999993</v>
      </c>
      <c r="E115" s="12">
        <f t="shared" si="8"/>
        <v>19607.099999999977</v>
      </c>
      <c r="F115" s="13">
        <f>D115/C115*100</f>
        <v>103.19694078768227</v>
      </c>
      <c r="G115" s="60">
        <f>G116+G118+G119+G120+G121+G122+G123+G124+G125+G126+G127+G128+G129+G130+G131+G132+G133+G134+G138</f>
        <v>626270.50000000012</v>
      </c>
      <c r="H115" s="60">
        <f t="shared" si="9"/>
        <v>101.06101117648043</v>
      </c>
    </row>
    <row r="116" spans="1:8" s="34" customFormat="1" ht="51" outlineLevel="2" x14ac:dyDescent="0.2">
      <c r="A116" s="26" t="s">
        <v>280</v>
      </c>
      <c r="B116" s="27" t="s">
        <v>126</v>
      </c>
      <c r="C116" s="16">
        <v>2663.9</v>
      </c>
      <c r="D116" s="16">
        <v>2707.4</v>
      </c>
      <c r="E116" s="16">
        <f t="shared" si="8"/>
        <v>43.5</v>
      </c>
      <c r="F116" s="17">
        <f>D116/C116*100</f>
        <v>101.63294417958633</v>
      </c>
      <c r="G116" s="61">
        <v>2983.9</v>
      </c>
      <c r="H116" s="61">
        <f t="shared" si="9"/>
        <v>90.733603673045351</v>
      </c>
    </row>
    <row r="117" spans="1:8" s="34" customFormat="1" ht="40.799999999999997" outlineLevel="2" x14ac:dyDescent="0.2">
      <c r="A117" s="26" t="s">
        <v>318</v>
      </c>
      <c r="B117" s="27" t="s">
        <v>379</v>
      </c>
      <c r="C117" s="16">
        <v>60</v>
      </c>
      <c r="D117" s="16">
        <v>54</v>
      </c>
      <c r="E117" s="16">
        <f t="shared" si="8"/>
        <v>-6</v>
      </c>
      <c r="F117" s="17">
        <f>D117/C117*100</f>
        <v>90</v>
      </c>
      <c r="G117" s="61"/>
      <c r="H117" s="61"/>
    </row>
    <row r="118" spans="1:8" s="34" customFormat="1" ht="30.6" outlineLevel="2" x14ac:dyDescent="0.2">
      <c r="A118" s="26" t="s">
        <v>281</v>
      </c>
      <c r="B118" s="27" t="s">
        <v>127</v>
      </c>
      <c r="C118" s="16">
        <v>51350.400000000001</v>
      </c>
      <c r="D118" s="16">
        <v>49306.2</v>
      </c>
      <c r="E118" s="16">
        <f t="shared" si="8"/>
        <v>-2044.2000000000044</v>
      </c>
      <c r="F118" s="17">
        <f>D118/C118*100</f>
        <v>96.019115722564948</v>
      </c>
      <c r="G118" s="61">
        <v>47839.6</v>
      </c>
      <c r="H118" s="61">
        <f t="shared" si="9"/>
        <v>103.06566108412278</v>
      </c>
    </row>
    <row r="119" spans="1:8" s="34" customFormat="1" ht="51" outlineLevel="2" x14ac:dyDescent="0.2">
      <c r="A119" s="26" t="s">
        <v>282</v>
      </c>
      <c r="B119" s="20" t="s">
        <v>131</v>
      </c>
      <c r="C119" s="16">
        <v>7392.4</v>
      </c>
      <c r="D119" s="16">
        <v>7392.4</v>
      </c>
      <c r="E119" s="16">
        <f t="shared" si="8"/>
        <v>0</v>
      </c>
      <c r="F119" s="17">
        <f t="shared" ref="F119:F132" si="15">D119/C119*100</f>
        <v>100</v>
      </c>
      <c r="G119" s="61">
        <v>10303.200000000001</v>
      </c>
      <c r="H119" s="61">
        <f t="shared" si="9"/>
        <v>71.748582964515876</v>
      </c>
    </row>
    <row r="120" spans="1:8" s="34" customFormat="1" ht="51" outlineLevel="2" x14ac:dyDescent="0.2">
      <c r="A120" s="26" t="s">
        <v>283</v>
      </c>
      <c r="B120" s="20" t="s">
        <v>132</v>
      </c>
      <c r="C120" s="16">
        <v>4844.3999999999996</v>
      </c>
      <c r="D120" s="16">
        <v>4944.3999999999996</v>
      </c>
      <c r="E120" s="16">
        <f t="shared" si="8"/>
        <v>100</v>
      </c>
      <c r="F120" s="17">
        <f t="shared" si="15"/>
        <v>102.06423912145983</v>
      </c>
      <c r="G120" s="61">
        <v>4050</v>
      </c>
      <c r="H120" s="61">
        <f t="shared" si="9"/>
        <v>122.08395061728395</v>
      </c>
    </row>
    <row r="121" spans="1:8" s="34" customFormat="1" ht="30.6" outlineLevel="2" x14ac:dyDescent="0.2">
      <c r="A121" s="26" t="s">
        <v>284</v>
      </c>
      <c r="B121" s="27" t="s">
        <v>133</v>
      </c>
      <c r="C121" s="16">
        <v>667.6</v>
      </c>
      <c r="D121" s="16">
        <v>667.6</v>
      </c>
      <c r="E121" s="16">
        <f t="shared" si="8"/>
        <v>0</v>
      </c>
      <c r="F121" s="17">
        <f t="shared" si="15"/>
        <v>100</v>
      </c>
      <c r="G121" s="61">
        <v>667.6</v>
      </c>
      <c r="H121" s="61">
        <f t="shared" si="9"/>
        <v>100</v>
      </c>
    </row>
    <row r="122" spans="1:8" s="34" customFormat="1" ht="20.399999999999999" outlineLevel="2" x14ac:dyDescent="0.2">
      <c r="A122" s="26" t="s">
        <v>285</v>
      </c>
      <c r="B122" s="27" t="s">
        <v>134</v>
      </c>
      <c r="C122" s="16">
        <v>687.7</v>
      </c>
      <c r="D122" s="16">
        <v>687.7</v>
      </c>
      <c r="E122" s="16">
        <f t="shared" si="8"/>
        <v>0</v>
      </c>
      <c r="F122" s="17">
        <f t="shared" si="15"/>
        <v>100</v>
      </c>
      <c r="G122" s="61">
        <v>687.7</v>
      </c>
      <c r="H122" s="61">
        <f t="shared" si="9"/>
        <v>100</v>
      </c>
    </row>
    <row r="123" spans="1:8" s="34" customFormat="1" ht="30.6" outlineLevel="2" x14ac:dyDescent="0.2">
      <c r="A123" s="26" t="s">
        <v>286</v>
      </c>
      <c r="B123" s="27" t="s">
        <v>135</v>
      </c>
      <c r="C123" s="16">
        <v>2509.1</v>
      </c>
      <c r="D123" s="16">
        <v>2509.1</v>
      </c>
      <c r="E123" s="16">
        <f t="shared" si="8"/>
        <v>0</v>
      </c>
      <c r="F123" s="17">
        <f t="shared" si="15"/>
        <v>100</v>
      </c>
      <c r="G123" s="61">
        <v>2506.3000000000002</v>
      </c>
      <c r="H123" s="61">
        <f t="shared" si="9"/>
        <v>100.11171846945697</v>
      </c>
    </row>
    <row r="124" spans="1:8" s="34" customFormat="1" ht="40.799999999999997" outlineLevel="2" x14ac:dyDescent="0.2">
      <c r="A124" s="26" t="s">
        <v>287</v>
      </c>
      <c r="B124" s="27" t="s">
        <v>136</v>
      </c>
      <c r="C124" s="16">
        <v>11270.8</v>
      </c>
      <c r="D124" s="16">
        <v>14628.6</v>
      </c>
      <c r="E124" s="16">
        <f t="shared" si="8"/>
        <v>3357.8000000000011</v>
      </c>
      <c r="F124" s="17">
        <f t="shared" si="15"/>
        <v>129.79202895978992</v>
      </c>
      <c r="G124" s="61">
        <v>16320</v>
      </c>
      <c r="H124" s="61">
        <f t="shared" si="9"/>
        <v>89.63602941176471</v>
      </c>
    </row>
    <row r="125" spans="1:8" s="34" customFormat="1" ht="30.6" outlineLevel="2" x14ac:dyDescent="0.2">
      <c r="A125" s="26" t="s">
        <v>288</v>
      </c>
      <c r="B125" s="27" t="s">
        <v>137</v>
      </c>
      <c r="C125" s="16">
        <v>133164.4</v>
      </c>
      <c r="D125" s="16">
        <v>133950</v>
      </c>
      <c r="E125" s="16">
        <f t="shared" si="8"/>
        <v>785.60000000000582</v>
      </c>
      <c r="F125" s="17">
        <f t="shared" si="15"/>
        <v>100.58994746343618</v>
      </c>
      <c r="G125" s="61">
        <v>148120.20000000001</v>
      </c>
      <c r="H125" s="61">
        <f t="shared" si="9"/>
        <v>90.433310243977516</v>
      </c>
    </row>
    <row r="126" spans="1:8" s="34" customFormat="1" ht="30.6" outlineLevel="2" x14ac:dyDescent="0.2">
      <c r="A126" s="26" t="s">
        <v>289</v>
      </c>
      <c r="B126" s="27" t="s">
        <v>138</v>
      </c>
      <c r="C126" s="16">
        <v>346196.7</v>
      </c>
      <c r="D126" s="16">
        <v>367033.5</v>
      </c>
      <c r="E126" s="16">
        <f t="shared" si="8"/>
        <v>20836.799999999988</v>
      </c>
      <c r="F126" s="17">
        <f t="shared" si="15"/>
        <v>106.0187748756704</v>
      </c>
      <c r="G126" s="61">
        <v>349776.3</v>
      </c>
      <c r="H126" s="61">
        <f t="shared" si="9"/>
        <v>104.93378196292889</v>
      </c>
    </row>
    <row r="127" spans="1:8" s="34" customFormat="1" ht="70.5" customHeight="1" outlineLevel="2" x14ac:dyDescent="0.2">
      <c r="A127" s="26" t="s">
        <v>290</v>
      </c>
      <c r="B127" s="20" t="s">
        <v>139</v>
      </c>
      <c r="C127" s="16">
        <v>129.80000000000001</v>
      </c>
      <c r="D127" s="16">
        <v>84.5</v>
      </c>
      <c r="E127" s="16">
        <f t="shared" si="8"/>
        <v>-45.300000000000011</v>
      </c>
      <c r="F127" s="17">
        <f t="shared" si="15"/>
        <v>65.100154083204913</v>
      </c>
      <c r="G127" s="61">
        <v>107.8</v>
      </c>
      <c r="H127" s="61">
        <f t="shared" si="9"/>
        <v>78.385899814471244</v>
      </c>
    </row>
    <row r="128" spans="1:8" s="34" customFormat="1" ht="61.2" outlineLevel="2" x14ac:dyDescent="0.2">
      <c r="A128" s="26" t="s">
        <v>308</v>
      </c>
      <c r="B128" s="20" t="s">
        <v>140</v>
      </c>
      <c r="C128" s="16">
        <v>1086.4000000000001</v>
      </c>
      <c r="D128" s="16">
        <v>718.8</v>
      </c>
      <c r="E128" s="16">
        <f t="shared" si="8"/>
        <v>-367.60000000000014</v>
      </c>
      <c r="F128" s="17">
        <f t="shared" si="15"/>
        <v>66.163475699558163</v>
      </c>
      <c r="G128" s="61">
        <v>910</v>
      </c>
      <c r="H128" s="61">
        <f t="shared" si="9"/>
        <v>78.989010989010993</v>
      </c>
    </row>
    <row r="129" spans="1:8" s="34" customFormat="1" ht="51" outlineLevel="3" x14ac:dyDescent="0.2">
      <c r="A129" s="26" t="s">
        <v>309</v>
      </c>
      <c r="B129" s="20" t="s">
        <v>141</v>
      </c>
      <c r="C129" s="16">
        <v>64</v>
      </c>
      <c r="D129" s="16">
        <v>64</v>
      </c>
      <c r="E129" s="16">
        <f t="shared" si="8"/>
        <v>0</v>
      </c>
      <c r="F129" s="17">
        <f t="shared" si="15"/>
        <v>100</v>
      </c>
      <c r="G129" s="61">
        <v>110.2</v>
      </c>
      <c r="H129" s="61">
        <f t="shared" si="9"/>
        <v>58.076225045372055</v>
      </c>
    </row>
    <row r="130" spans="1:8" s="34" customFormat="1" ht="40.799999999999997" outlineLevel="4" x14ac:dyDescent="0.2">
      <c r="A130" s="26" t="s">
        <v>330</v>
      </c>
      <c r="B130" s="27" t="s">
        <v>142</v>
      </c>
      <c r="C130" s="16"/>
      <c r="D130" s="16"/>
      <c r="E130" s="16">
        <f t="shared" si="8"/>
        <v>0</v>
      </c>
      <c r="F130" s="17"/>
      <c r="G130" s="61">
        <v>59</v>
      </c>
      <c r="H130" s="61">
        <f t="shared" si="9"/>
        <v>0</v>
      </c>
    </row>
    <row r="131" spans="1:8" s="34" customFormat="1" ht="40.799999999999997" outlineLevel="7" x14ac:dyDescent="0.2">
      <c r="A131" s="35" t="s">
        <v>291</v>
      </c>
      <c r="B131" s="27" t="s">
        <v>143</v>
      </c>
      <c r="C131" s="16">
        <v>879</v>
      </c>
      <c r="D131" s="16">
        <v>879</v>
      </c>
      <c r="E131" s="16">
        <f t="shared" si="8"/>
        <v>0</v>
      </c>
      <c r="F131" s="17">
        <f t="shared" si="15"/>
        <v>100</v>
      </c>
      <c r="G131" s="61">
        <v>879</v>
      </c>
      <c r="H131" s="61">
        <f t="shared" si="9"/>
        <v>100</v>
      </c>
    </row>
    <row r="132" spans="1:8" s="34" customFormat="1" ht="40.799999999999997" outlineLevel="3" x14ac:dyDescent="0.2">
      <c r="A132" s="26" t="s">
        <v>292</v>
      </c>
      <c r="B132" s="27" t="s">
        <v>144</v>
      </c>
      <c r="C132" s="16">
        <v>573.5</v>
      </c>
      <c r="D132" s="16">
        <v>573.5</v>
      </c>
      <c r="E132" s="16">
        <f t="shared" si="8"/>
        <v>0</v>
      </c>
      <c r="F132" s="17">
        <f t="shared" si="15"/>
        <v>100</v>
      </c>
      <c r="G132" s="61">
        <v>976.5</v>
      </c>
      <c r="H132" s="61">
        <f t="shared" si="9"/>
        <v>58.730158730158735</v>
      </c>
    </row>
    <row r="133" spans="1:8" s="34" customFormat="1" ht="20.399999999999999" outlineLevel="2" x14ac:dyDescent="0.2">
      <c r="A133" s="26" t="s">
        <v>295</v>
      </c>
      <c r="B133" s="27" t="s">
        <v>130</v>
      </c>
      <c r="C133" s="16">
        <v>18861.900000000001</v>
      </c>
      <c r="D133" s="16">
        <v>18831.099999999999</v>
      </c>
      <c r="E133" s="16">
        <f t="shared" si="8"/>
        <v>-30.80000000000291</v>
      </c>
      <c r="F133" s="17">
        <f t="shared" ref="F133:F140" si="16">D133/C133*100</f>
        <v>99.836707860819942</v>
      </c>
      <c r="G133" s="61">
        <v>18818.8</v>
      </c>
      <c r="H133" s="61">
        <f t="shared" si="9"/>
        <v>100.06536017174315</v>
      </c>
    </row>
    <row r="134" spans="1:8" s="34" customFormat="1" ht="30.6" outlineLevel="2" x14ac:dyDescent="0.2">
      <c r="A134" s="26" t="s">
        <v>294</v>
      </c>
      <c r="B134" s="27" t="s">
        <v>128</v>
      </c>
      <c r="C134" s="16">
        <v>14173.5</v>
      </c>
      <c r="D134" s="16">
        <v>11907.1</v>
      </c>
      <c r="E134" s="16">
        <f t="shared" ref="E134:E197" si="17">D134-C134</f>
        <v>-2266.3999999999996</v>
      </c>
      <c r="F134" s="17">
        <f t="shared" si="16"/>
        <v>84.009595371644266</v>
      </c>
      <c r="G134" s="61">
        <v>12154.4</v>
      </c>
      <c r="H134" s="61">
        <f t="shared" ref="H134:H197" si="18">D134/G134*100</f>
        <v>97.965345882972429</v>
      </c>
    </row>
    <row r="135" spans="1:8" s="34" customFormat="1" ht="71.400000000000006" outlineLevel="2" x14ac:dyDescent="0.2">
      <c r="A135" s="26" t="s">
        <v>346</v>
      </c>
      <c r="B135" s="27" t="s">
        <v>347</v>
      </c>
      <c r="C135" s="16">
        <v>615</v>
      </c>
      <c r="D135" s="16">
        <v>615</v>
      </c>
      <c r="E135" s="16">
        <f t="shared" si="17"/>
        <v>0</v>
      </c>
      <c r="F135" s="17">
        <f t="shared" si="16"/>
        <v>100</v>
      </c>
      <c r="G135" s="61"/>
      <c r="H135" s="61"/>
    </row>
    <row r="136" spans="1:8" s="34" customFormat="1" ht="20.399999999999999" outlineLevel="2" x14ac:dyDescent="0.2">
      <c r="A136" s="26" t="s">
        <v>350</v>
      </c>
      <c r="B136" s="27" t="s">
        <v>351</v>
      </c>
      <c r="C136" s="16">
        <v>1841.1</v>
      </c>
      <c r="D136" s="16">
        <v>1841.1</v>
      </c>
      <c r="E136" s="16">
        <f t="shared" si="17"/>
        <v>0</v>
      </c>
      <c r="F136" s="17">
        <f t="shared" si="16"/>
        <v>100</v>
      </c>
      <c r="G136" s="61"/>
      <c r="H136" s="61"/>
    </row>
    <row r="137" spans="1:8" s="34" customFormat="1" ht="10.199999999999999" outlineLevel="2" x14ac:dyDescent="0.2">
      <c r="A137" s="26" t="s">
        <v>348</v>
      </c>
      <c r="B137" s="27" t="s">
        <v>349</v>
      </c>
      <c r="C137" s="16">
        <v>487.2</v>
      </c>
      <c r="D137" s="16">
        <v>487.2</v>
      </c>
      <c r="E137" s="16">
        <f t="shared" si="17"/>
        <v>0</v>
      </c>
      <c r="F137" s="17">
        <f t="shared" si="16"/>
        <v>100</v>
      </c>
      <c r="G137" s="61"/>
      <c r="H137" s="61"/>
    </row>
    <row r="138" spans="1:8" s="34" customFormat="1" ht="51" outlineLevel="2" x14ac:dyDescent="0.2">
      <c r="A138" s="26" t="s">
        <v>293</v>
      </c>
      <c r="B138" s="20" t="s">
        <v>129</v>
      </c>
      <c r="C138" s="16">
        <v>12358.2</v>
      </c>
      <c r="D138" s="16">
        <v>11837.4</v>
      </c>
      <c r="E138" s="16">
        <f t="shared" si="17"/>
        <v>-520.80000000000109</v>
      </c>
      <c r="F138" s="17">
        <f t="shared" si="16"/>
        <v>95.785794047676845</v>
      </c>
      <c r="G138" s="61">
        <v>9000</v>
      </c>
      <c r="H138" s="61">
        <f t="shared" si="18"/>
        <v>131.52666666666667</v>
      </c>
    </row>
    <row r="139" spans="1:8" s="34" customFormat="1" ht="21" customHeight="1" outlineLevel="2" x14ac:dyDescent="0.2">
      <c r="A139" s="26" t="s">
        <v>319</v>
      </c>
      <c r="B139" s="20" t="s">
        <v>320</v>
      </c>
      <c r="C139" s="16">
        <v>1431.2</v>
      </c>
      <c r="D139" s="16">
        <v>1195.7</v>
      </c>
      <c r="E139" s="16">
        <f t="shared" si="17"/>
        <v>-235.5</v>
      </c>
      <c r="F139" s="17">
        <f t="shared" si="16"/>
        <v>83.54527669088877</v>
      </c>
      <c r="G139" s="61"/>
      <c r="H139" s="61"/>
    </row>
    <row r="140" spans="1:8" s="36" customFormat="1" ht="10.199999999999999" outlineLevel="2" x14ac:dyDescent="0.2">
      <c r="A140" s="23" t="s">
        <v>117</v>
      </c>
      <c r="B140" s="24" t="s">
        <v>118</v>
      </c>
      <c r="C140" s="12">
        <f>C141+C147+C148+C150+C151+C152+C153+C154</f>
        <v>990.5</v>
      </c>
      <c r="D140" s="12">
        <f>D141+D147+D148+D150+D151+D152+D153+D154</f>
        <v>968.5</v>
      </c>
      <c r="E140" s="12">
        <f t="shared" si="17"/>
        <v>-22</v>
      </c>
      <c r="F140" s="13">
        <f t="shared" si="16"/>
        <v>97.778899545683998</v>
      </c>
      <c r="G140" s="60">
        <f>G141+G147+G148+G152+G153+G154+G150+G151</f>
        <v>18855.100000000002</v>
      </c>
      <c r="H140" s="60">
        <f t="shared" si="18"/>
        <v>5.1365413071264534</v>
      </c>
    </row>
    <row r="141" spans="1:8" s="25" customFormat="1" ht="40.799999999999997" outlineLevel="3" x14ac:dyDescent="0.2">
      <c r="A141" s="26" t="s">
        <v>268</v>
      </c>
      <c r="B141" s="27" t="s">
        <v>227</v>
      </c>
      <c r="C141" s="16">
        <v>0</v>
      </c>
      <c r="D141" s="16">
        <v>0</v>
      </c>
      <c r="E141" s="16">
        <f t="shared" si="17"/>
        <v>0</v>
      </c>
      <c r="F141" s="13"/>
      <c r="G141" s="61">
        <v>8625</v>
      </c>
      <c r="H141" s="61">
        <f t="shared" si="18"/>
        <v>0</v>
      </c>
    </row>
    <row r="142" spans="1:8" s="25" customFormat="1" ht="20.399999999999999" hidden="1" outlineLevel="3" x14ac:dyDescent="0.2">
      <c r="A142" s="26" t="s">
        <v>146</v>
      </c>
      <c r="B142" s="27" t="s">
        <v>145</v>
      </c>
      <c r="C142" s="16"/>
      <c r="D142" s="16"/>
      <c r="E142" s="16">
        <f t="shared" si="17"/>
        <v>0</v>
      </c>
      <c r="F142" s="13"/>
      <c r="G142" s="61">
        <v>0</v>
      </c>
      <c r="H142" s="61" t="e">
        <f t="shared" si="18"/>
        <v>#DIV/0!</v>
      </c>
    </row>
    <row r="143" spans="1:8" s="25" customFormat="1" ht="51" hidden="1" outlineLevel="3" x14ac:dyDescent="0.2">
      <c r="A143" s="26" t="s">
        <v>271</v>
      </c>
      <c r="B143" s="27" t="s">
        <v>272</v>
      </c>
      <c r="C143" s="16"/>
      <c r="D143" s="16"/>
      <c r="E143" s="16">
        <f t="shared" si="17"/>
        <v>0</v>
      </c>
      <c r="F143" s="13"/>
      <c r="G143" s="61"/>
      <c r="H143" s="61" t="e">
        <f t="shared" si="18"/>
        <v>#DIV/0!</v>
      </c>
    </row>
    <row r="144" spans="1:8" s="25" customFormat="1" ht="40.799999999999997" hidden="1" outlineLevel="2" x14ac:dyDescent="0.2">
      <c r="A144" s="26" t="s">
        <v>269</v>
      </c>
      <c r="B144" s="27" t="s">
        <v>245</v>
      </c>
      <c r="C144" s="16"/>
      <c r="D144" s="16"/>
      <c r="E144" s="16">
        <f t="shared" si="17"/>
        <v>0</v>
      </c>
      <c r="F144" s="13"/>
      <c r="G144" s="61">
        <v>0</v>
      </c>
      <c r="H144" s="61" t="e">
        <f t="shared" si="18"/>
        <v>#DIV/0!</v>
      </c>
    </row>
    <row r="145" spans="1:8" s="25" customFormat="1" ht="40.799999999999997" hidden="1" outlineLevel="2" x14ac:dyDescent="0.2">
      <c r="A145" s="26" t="s">
        <v>270</v>
      </c>
      <c r="B145" s="27" t="s">
        <v>245</v>
      </c>
      <c r="C145" s="16"/>
      <c r="D145" s="16"/>
      <c r="E145" s="16">
        <f t="shared" si="17"/>
        <v>0</v>
      </c>
      <c r="F145" s="13"/>
      <c r="G145" s="61">
        <v>0</v>
      </c>
      <c r="H145" s="61" t="e">
        <f t="shared" si="18"/>
        <v>#DIV/0!</v>
      </c>
    </row>
    <row r="146" spans="1:8" s="25" customFormat="1" ht="40.799999999999997" hidden="1" outlineLevel="2" x14ac:dyDescent="0.2">
      <c r="A146" s="26" t="s">
        <v>273</v>
      </c>
      <c r="B146" s="27" t="s">
        <v>274</v>
      </c>
      <c r="C146" s="16"/>
      <c r="D146" s="16"/>
      <c r="E146" s="16">
        <f t="shared" si="17"/>
        <v>0</v>
      </c>
      <c r="F146" s="13"/>
      <c r="G146" s="61">
        <v>0</v>
      </c>
      <c r="H146" s="61" t="e">
        <f t="shared" si="18"/>
        <v>#DIV/0!</v>
      </c>
    </row>
    <row r="147" spans="1:8" s="25" customFormat="1" ht="40.5" customHeight="1" outlineLevel="3" x14ac:dyDescent="0.2">
      <c r="A147" s="26" t="s">
        <v>306</v>
      </c>
      <c r="B147" s="27" t="s">
        <v>229</v>
      </c>
      <c r="C147" s="16">
        <v>0</v>
      </c>
      <c r="D147" s="16">
        <v>0</v>
      </c>
      <c r="E147" s="16">
        <f t="shared" si="17"/>
        <v>0</v>
      </c>
      <c r="F147" s="13"/>
      <c r="G147" s="61">
        <v>1773.1</v>
      </c>
      <c r="H147" s="61">
        <f t="shared" si="18"/>
        <v>0</v>
      </c>
    </row>
    <row r="148" spans="1:8" s="25" customFormat="1" ht="50.25" customHeight="1" outlineLevel="3" x14ac:dyDescent="0.2">
      <c r="A148" s="26" t="s">
        <v>305</v>
      </c>
      <c r="B148" s="27" t="s">
        <v>226</v>
      </c>
      <c r="C148" s="16">
        <v>782.4</v>
      </c>
      <c r="D148" s="16">
        <v>770.1</v>
      </c>
      <c r="E148" s="16">
        <f t="shared" si="17"/>
        <v>-12.299999999999955</v>
      </c>
      <c r="F148" s="17">
        <f>D148/C148*100</f>
        <v>98.427914110429455</v>
      </c>
      <c r="G148" s="61">
        <v>8121.7</v>
      </c>
      <c r="H148" s="61">
        <f t="shared" si="18"/>
        <v>9.482004998953423</v>
      </c>
    </row>
    <row r="149" spans="1:8" ht="36" hidden="1" outlineLevel="1" x14ac:dyDescent="0.2">
      <c r="A149" s="37" t="s">
        <v>306</v>
      </c>
      <c r="B149" s="38" t="s">
        <v>229</v>
      </c>
      <c r="C149" s="16"/>
      <c r="D149" s="16"/>
      <c r="E149" s="16">
        <f t="shared" si="17"/>
        <v>0</v>
      </c>
      <c r="F149" s="17" t="e">
        <f>D149/C149*100</f>
        <v>#DIV/0!</v>
      </c>
      <c r="G149" s="61">
        <v>0</v>
      </c>
      <c r="H149" s="61" t="e">
        <f t="shared" si="18"/>
        <v>#DIV/0!</v>
      </c>
    </row>
    <row r="150" spans="1:8" ht="20.399999999999999" outlineLevel="1" x14ac:dyDescent="0.2">
      <c r="A150" s="14" t="s">
        <v>376</v>
      </c>
      <c r="B150" s="27" t="s">
        <v>145</v>
      </c>
      <c r="C150" s="16">
        <v>26.6</v>
      </c>
      <c r="D150" s="16">
        <v>26.6</v>
      </c>
      <c r="E150" s="16">
        <f t="shared" si="17"/>
        <v>0</v>
      </c>
      <c r="F150" s="17">
        <f>D150/C150*100</f>
        <v>100</v>
      </c>
      <c r="G150" s="61">
        <v>27.4</v>
      </c>
      <c r="H150" s="61">
        <f t="shared" si="18"/>
        <v>97.080291970802932</v>
      </c>
    </row>
    <row r="151" spans="1:8" ht="58.5" customHeight="1" outlineLevel="1" x14ac:dyDescent="0.2">
      <c r="A151" s="14" t="s">
        <v>271</v>
      </c>
      <c r="B151" s="18" t="s">
        <v>272</v>
      </c>
      <c r="C151" s="16">
        <v>26.8</v>
      </c>
      <c r="D151" s="16">
        <v>0</v>
      </c>
      <c r="E151" s="16">
        <f t="shared" si="17"/>
        <v>-26.8</v>
      </c>
      <c r="F151" s="17">
        <f>D151/C151*100</f>
        <v>0</v>
      </c>
      <c r="G151" s="61">
        <v>57.9</v>
      </c>
      <c r="H151" s="61">
        <f t="shared" si="18"/>
        <v>0</v>
      </c>
    </row>
    <row r="152" spans="1:8" s="25" customFormat="1" ht="34.200000000000003" customHeight="1" outlineLevel="1" x14ac:dyDescent="0.2">
      <c r="A152" s="26" t="s">
        <v>302</v>
      </c>
      <c r="B152" s="18" t="s">
        <v>245</v>
      </c>
      <c r="C152" s="16">
        <v>100</v>
      </c>
      <c r="D152" s="16">
        <v>100</v>
      </c>
      <c r="E152" s="16">
        <f t="shared" si="17"/>
        <v>0</v>
      </c>
      <c r="F152" s="17">
        <f>D152/C152*100</f>
        <v>100</v>
      </c>
      <c r="G152" s="61">
        <v>50</v>
      </c>
      <c r="H152" s="61">
        <f t="shared" si="18"/>
        <v>200</v>
      </c>
    </row>
    <row r="153" spans="1:8" s="25" customFormat="1" ht="37.799999999999997" customHeight="1" outlineLevel="1" x14ac:dyDescent="0.2">
      <c r="A153" s="26" t="s">
        <v>358</v>
      </c>
      <c r="B153" s="18" t="s">
        <v>377</v>
      </c>
      <c r="C153" s="16"/>
      <c r="D153" s="16"/>
      <c r="E153" s="16">
        <f t="shared" si="17"/>
        <v>0</v>
      </c>
      <c r="F153" s="17"/>
      <c r="G153" s="61">
        <v>200</v>
      </c>
      <c r="H153" s="61">
        <f t="shared" si="18"/>
        <v>0</v>
      </c>
    </row>
    <row r="154" spans="1:8" s="36" customFormat="1" ht="49.2" customHeight="1" outlineLevel="1" x14ac:dyDescent="0.2">
      <c r="A154" s="26" t="s">
        <v>304</v>
      </c>
      <c r="B154" s="27" t="s">
        <v>303</v>
      </c>
      <c r="C154" s="16">
        <v>54.7</v>
      </c>
      <c r="D154" s="16">
        <v>71.8</v>
      </c>
      <c r="E154" s="16">
        <f t="shared" si="17"/>
        <v>17.099999999999994</v>
      </c>
      <c r="F154" s="17">
        <f>D154/C154*100</f>
        <v>131.26142595978061</v>
      </c>
      <c r="G154" s="61"/>
      <c r="H154" s="61"/>
    </row>
    <row r="155" spans="1:8" s="40" customFormat="1" ht="40.799999999999997" hidden="1" outlineLevel="1" x14ac:dyDescent="0.2">
      <c r="A155" s="37" t="s">
        <v>307</v>
      </c>
      <c r="B155" s="39" t="s">
        <v>227</v>
      </c>
      <c r="C155" s="16">
        <v>0</v>
      </c>
      <c r="D155" s="16">
        <v>0</v>
      </c>
      <c r="E155" s="16">
        <f t="shared" si="17"/>
        <v>0</v>
      </c>
      <c r="F155" s="17" t="e">
        <f>D155/C155*100</f>
        <v>#DIV/0!</v>
      </c>
      <c r="G155" s="61">
        <v>0</v>
      </c>
      <c r="H155" s="61" t="e">
        <f t="shared" si="18"/>
        <v>#DIV/0!</v>
      </c>
    </row>
    <row r="156" spans="1:8" s="36" customFormat="1" ht="20.399999999999999" outlineLevel="1" x14ac:dyDescent="0.2">
      <c r="A156" s="23" t="s">
        <v>246</v>
      </c>
      <c r="B156" s="24" t="s">
        <v>247</v>
      </c>
      <c r="C156" s="12">
        <v>60.7</v>
      </c>
      <c r="D156" s="12">
        <v>60.7</v>
      </c>
      <c r="E156" s="12">
        <f t="shared" si="17"/>
        <v>0</v>
      </c>
      <c r="F156" s="13">
        <f>D156/C156*100</f>
        <v>100</v>
      </c>
      <c r="G156" s="60">
        <v>824.9</v>
      </c>
      <c r="H156" s="60">
        <f t="shared" si="18"/>
        <v>7.3584676930537034</v>
      </c>
    </row>
    <row r="157" spans="1:8" s="40" customFormat="1" ht="10.199999999999999" hidden="1" outlineLevel="1" x14ac:dyDescent="0.2">
      <c r="A157" s="23" t="s">
        <v>257</v>
      </c>
      <c r="B157" s="24" t="s">
        <v>258</v>
      </c>
      <c r="C157" s="12"/>
      <c r="D157" s="12"/>
      <c r="E157" s="12">
        <f t="shared" si="17"/>
        <v>0</v>
      </c>
      <c r="F157" s="17"/>
      <c r="G157" s="60">
        <v>0</v>
      </c>
      <c r="H157" s="60" t="e">
        <f t="shared" si="18"/>
        <v>#DIV/0!</v>
      </c>
    </row>
    <row r="158" spans="1:8" s="40" customFormat="1" ht="15" customHeight="1" outlineLevel="1" x14ac:dyDescent="0.2">
      <c r="A158" s="23" t="s">
        <v>257</v>
      </c>
      <c r="B158" s="24" t="s">
        <v>258</v>
      </c>
      <c r="C158" s="12">
        <v>50</v>
      </c>
      <c r="D158" s="12">
        <v>50</v>
      </c>
      <c r="E158" s="12">
        <f t="shared" si="17"/>
        <v>0</v>
      </c>
      <c r="F158" s="17"/>
      <c r="G158" s="60">
        <v>1078.5999999999999</v>
      </c>
      <c r="H158" s="60">
        <f t="shared" si="18"/>
        <v>4.6356387910254035</v>
      </c>
    </row>
    <row r="159" spans="1:8" s="36" customFormat="1" ht="51" outlineLevel="1" x14ac:dyDescent="0.2">
      <c r="A159" s="23" t="s">
        <v>119</v>
      </c>
      <c r="B159" s="24" t="s">
        <v>120</v>
      </c>
      <c r="C159" s="12"/>
      <c r="D159" s="12">
        <v>909.6</v>
      </c>
      <c r="E159" s="12">
        <f t="shared" si="17"/>
        <v>909.6</v>
      </c>
      <c r="F159" s="17"/>
      <c r="G159" s="60">
        <v>32.1</v>
      </c>
      <c r="H159" s="60">
        <f t="shared" si="18"/>
        <v>2833.6448598130842</v>
      </c>
    </row>
    <row r="160" spans="1:8" s="40" customFormat="1" ht="20.399999999999999" outlineLevel="1" x14ac:dyDescent="0.2">
      <c r="A160" s="23" t="s">
        <v>121</v>
      </c>
      <c r="B160" s="24" t="s">
        <v>122</v>
      </c>
      <c r="C160" s="12"/>
      <c r="D160" s="12">
        <v>-1427.2</v>
      </c>
      <c r="E160" s="12">
        <f t="shared" si="17"/>
        <v>-1427.2</v>
      </c>
      <c r="F160" s="17"/>
      <c r="G160" s="60">
        <v>-5871.1</v>
      </c>
      <c r="H160" s="60">
        <f t="shared" si="18"/>
        <v>24.308902931307593</v>
      </c>
    </row>
    <row r="161" spans="1:8" ht="10.199999999999999" x14ac:dyDescent="0.2">
      <c r="A161" s="41" t="s">
        <v>0</v>
      </c>
      <c r="B161" s="42" t="s">
        <v>223</v>
      </c>
      <c r="C161" s="43">
        <f>C5+C65</f>
        <v>1496324.0999999999</v>
      </c>
      <c r="D161" s="43">
        <f>D5+D65</f>
        <v>1532448.4999999998</v>
      </c>
      <c r="E161" s="43">
        <f t="shared" si="17"/>
        <v>36124.399999999907</v>
      </c>
      <c r="F161" s="44">
        <f>D161/C161*100</f>
        <v>102.41420959536774</v>
      </c>
      <c r="G161" s="62">
        <f>G5+G65</f>
        <v>1512020.2000000002</v>
      </c>
      <c r="H161" s="62">
        <f t="shared" si="18"/>
        <v>101.35105999245246</v>
      </c>
    </row>
    <row r="162" spans="1:8" s="40" customFormat="1" ht="10.199999999999999" x14ac:dyDescent="0.2">
      <c r="A162" s="45"/>
      <c r="B162" s="46" t="s">
        <v>148</v>
      </c>
      <c r="C162" s="47"/>
      <c r="D162" s="47"/>
      <c r="E162" s="47">
        <f t="shared" si="17"/>
        <v>0</v>
      </c>
      <c r="F162" s="13"/>
      <c r="G162" s="63"/>
      <c r="H162" s="63" t="e">
        <f t="shared" si="18"/>
        <v>#DIV/0!</v>
      </c>
    </row>
    <row r="163" spans="1:8" s="40" customFormat="1" ht="10.199999999999999" outlineLevel="3" x14ac:dyDescent="0.2">
      <c r="A163" s="23" t="s">
        <v>149</v>
      </c>
      <c r="B163" s="24" t="s">
        <v>150</v>
      </c>
      <c r="C163" s="12">
        <f>C164+C166+C168+C170+C172+C173</f>
        <v>176293.09999999998</v>
      </c>
      <c r="D163" s="12">
        <f>D164+D166+D168+D170+D172+D173</f>
        <v>171174.2</v>
      </c>
      <c r="E163" s="12">
        <f t="shared" si="17"/>
        <v>-5118.8999999999651</v>
      </c>
      <c r="F163" s="13">
        <f t="shared" ref="F163:F230" si="19">D163/C163*100</f>
        <v>97.096369625356886</v>
      </c>
      <c r="G163" s="60">
        <f>G164+G166+G168+G170+G172+G173</f>
        <v>176333.90000000002</v>
      </c>
      <c r="H163" s="60">
        <f t="shared" si="18"/>
        <v>97.073903543221121</v>
      </c>
    </row>
    <row r="164" spans="1:8" ht="20.399999999999999" outlineLevel="3" x14ac:dyDescent="0.2">
      <c r="A164" s="26" t="s">
        <v>151</v>
      </c>
      <c r="B164" s="27" t="s">
        <v>152</v>
      </c>
      <c r="C164" s="16">
        <v>1221</v>
      </c>
      <c r="D164" s="16">
        <v>1199</v>
      </c>
      <c r="E164" s="16">
        <f t="shared" si="17"/>
        <v>-22</v>
      </c>
      <c r="F164" s="17">
        <f t="shared" si="19"/>
        <v>98.198198198198199</v>
      </c>
      <c r="G164" s="61">
        <v>1196</v>
      </c>
      <c r="H164" s="61">
        <f t="shared" si="18"/>
        <v>100.25083612040133</v>
      </c>
    </row>
    <row r="165" spans="1:8" s="52" customFormat="1" ht="10.199999999999999" outlineLevel="3" x14ac:dyDescent="0.2">
      <c r="A165" s="48"/>
      <c r="B165" s="49" t="s">
        <v>153</v>
      </c>
      <c r="C165" s="50">
        <v>1221</v>
      </c>
      <c r="D165" s="50">
        <v>1199</v>
      </c>
      <c r="E165" s="50">
        <f t="shared" si="17"/>
        <v>-22</v>
      </c>
      <c r="F165" s="51">
        <f t="shared" si="19"/>
        <v>98.198198198198199</v>
      </c>
      <c r="G165" s="64">
        <v>1196</v>
      </c>
      <c r="H165" s="64">
        <f t="shared" si="18"/>
        <v>100.25083612040133</v>
      </c>
    </row>
    <row r="166" spans="1:8" ht="30.6" outlineLevel="3" x14ac:dyDescent="0.2">
      <c r="A166" s="26" t="s">
        <v>154</v>
      </c>
      <c r="B166" s="27" t="s">
        <v>155</v>
      </c>
      <c r="C166" s="16">
        <v>1621</v>
      </c>
      <c r="D166" s="16">
        <v>1601.5</v>
      </c>
      <c r="E166" s="16">
        <f t="shared" si="17"/>
        <v>-19.5</v>
      </c>
      <c r="F166" s="17">
        <f t="shared" si="19"/>
        <v>98.797038864898212</v>
      </c>
      <c r="G166" s="61">
        <v>1484.3</v>
      </c>
      <c r="H166" s="61">
        <f t="shared" si="18"/>
        <v>107.89597790204138</v>
      </c>
    </row>
    <row r="167" spans="1:8" s="52" customFormat="1" ht="10.199999999999999" outlineLevel="3" x14ac:dyDescent="0.2">
      <c r="A167" s="48"/>
      <c r="B167" s="49" t="s">
        <v>153</v>
      </c>
      <c r="C167" s="50">
        <v>1217</v>
      </c>
      <c r="D167" s="50">
        <v>1216.2</v>
      </c>
      <c r="E167" s="50">
        <f t="shared" si="17"/>
        <v>-0.79999999999995453</v>
      </c>
      <c r="F167" s="51">
        <f t="shared" si="19"/>
        <v>99.934264585045199</v>
      </c>
      <c r="G167" s="64">
        <v>1144.2</v>
      </c>
      <c r="H167" s="64">
        <f t="shared" si="18"/>
        <v>106.29260618772942</v>
      </c>
    </row>
    <row r="168" spans="1:8" ht="30.6" outlineLevel="3" x14ac:dyDescent="0.2">
      <c r="A168" s="26" t="s">
        <v>156</v>
      </c>
      <c r="B168" s="27" t="s">
        <v>157</v>
      </c>
      <c r="C168" s="16">
        <v>61487.3</v>
      </c>
      <c r="D168" s="16">
        <v>60220.6</v>
      </c>
      <c r="E168" s="16">
        <f t="shared" si="17"/>
        <v>-1266.7000000000044</v>
      </c>
      <c r="F168" s="17">
        <f t="shared" si="19"/>
        <v>97.939899784183069</v>
      </c>
      <c r="G168" s="61">
        <v>59178.6</v>
      </c>
      <c r="H168" s="61">
        <f t="shared" si="18"/>
        <v>101.76077163028528</v>
      </c>
    </row>
    <row r="169" spans="1:8" s="52" customFormat="1" ht="10.199999999999999" outlineLevel="3" x14ac:dyDescent="0.2">
      <c r="A169" s="48"/>
      <c r="B169" s="49" t="s">
        <v>153</v>
      </c>
      <c r="C169" s="50">
        <v>54664.9</v>
      </c>
      <c r="D169" s="50">
        <v>53841.8</v>
      </c>
      <c r="E169" s="50">
        <f t="shared" si="17"/>
        <v>-823.09999999999854</v>
      </c>
      <c r="F169" s="51">
        <f t="shared" si="19"/>
        <v>98.494280607848921</v>
      </c>
      <c r="G169" s="64">
        <v>52506.9</v>
      </c>
      <c r="H169" s="64">
        <f t="shared" si="18"/>
        <v>102.54233253153396</v>
      </c>
    </row>
    <row r="170" spans="1:8" ht="30.6" outlineLevel="3" x14ac:dyDescent="0.2">
      <c r="A170" s="26" t="s">
        <v>158</v>
      </c>
      <c r="B170" s="27" t="s">
        <v>159</v>
      </c>
      <c r="C170" s="16">
        <v>9546</v>
      </c>
      <c r="D170" s="16">
        <v>9257.9</v>
      </c>
      <c r="E170" s="16">
        <f t="shared" si="17"/>
        <v>-288.10000000000036</v>
      </c>
      <c r="F170" s="17">
        <f t="shared" si="19"/>
        <v>96.981981981981974</v>
      </c>
      <c r="G170" s="61">
        <v>8703.4</v>
      </c>
      <c r="H170" s="61">
        <f t="shared" si="18"/>
        <v>106.3710733736241</v>
      </c>
    </row>
    <row r="171" spans="1:8" s="52" customFormat="1" ht="10.199999999999999" outlineLevel="3" x14ac:dyDescent="0.2">
      <c r="A171" s="48"/>
      <c r="B171" s="49" t="s">
        <v>153</v>
      </c>
      <c r="C171" s="50">
        <v>8617</v>
      </c>
      <c r="D171" s="50">
        <v>8489.9</v>
      </c>
      <c r="E171" s="50">
        <f t="shared" si="17"/>
        <v>-127.10000000000036</v>
      </c>
      <c r="F171" s="51">
        <f t="shared" si="19"/>
        <v>98.525008703725192</v>
      </c>
      <c r="G171" s="64">
        <v>8031.4</v>
      </c>
      <c r="H171" s="64">
        <f t="shared" si="18"/>
        <v>105.70884279204125</v>
      </c>
    </row>
    <row r="172" spans="1:8" ht="10.199999999999999" outlineLevel="3" x14ac:dyDescent="0.2">
      <c r="A172" s="26" t="s">
        <v>160</v>
      </c>
      <c r="B172" s="27" t="s">
        <v>161</v>
      </c>
      <c r="C172" s="16">
        <v>436.9</v>
      </c>
      <c r="D172" s="16">
        <v>0</v>
      </c>
      <c r="E172" s="16">
        <f t="shared" si="17"/>
        <v>-436.9</v>
      </c>
      <c r="F172" s="17"/>
      <c r="G172" s="61">
        <v>0</v>
      </c>
      <c r="H172" s="61"/>
    </row>
    <row r="173" spans="1:8" ht="10.199999999999999" outlineLevel="3" x14ac:dyDescent="0.2">
      <c r="A173" s="26" t="s">
        <v>162</v>
      </c>
      <c r="B173" s="27" t="s">
        <v>163</v>
      </c>
      <c r="C173" s="16">
        <v>101980.9</v>
      </c>
      <c r="D173" s="16">
        <v>98895.2</v>
      </c>
      <c r="E173" s="16">
        <f t="shared" si="17"/>
        <v>-3085.6999999999971</v>
      </c>
      <c r="F173" s="17">
        <f t="shared" si="19"/>
        <v>96.974237332677006</v>
      </c>
      <c r="G173" s="61">
        <v>105771.6</v>
      </c>
      <c r="H173" s="61">
        <f t="shared" si="18"/>
        <v>93.498821990023785</v>
      </c>
    </row>
    <row r="174" spans="1:8" s="52" customFormat="1" ht="10.199999999999999" outlineLevel="3" x14ac:dyDescent="0.2">
      <c r="A174" s="48"/>
      <c r="B174" s="49" t="s">
        <v>153</v>
      </c>
      <c r="C174" s="50">
        <v>62338.2</v>
      </c>
      <c r="D174" s="50">
        <v>62045.599999999999</v>
      </c>
      <c r="E174" s="50">
        <f t="shared" si="17"/>
        <v>-292.59999999999854</v>
      </c>
      <c r="F174" s="51">
        <f t="shared" si="19"/>
        <v>99.530624881693726</v>
      </c>
      <c r="G174" s="64">
        <v>61852.4</v>
      </c>
      <c r="H174" s="64">
        <f t="shared" si="18"/>
        <v>100.31235651324766</v>
      </c>
    </row>
    <row r="175" spans="1:8" s="52" customFormat="1" ht="10.199999999999999" outlineLevel="3" x14ac:dyDescent="0.2">
      <c r="A175" s="48"/>
      <c r="B175" s="49" t="s">
        <v>164</v>
      </c>
      <c r="C175" s="50"/>
      <c r="D175" s="50"/>
      <c r="E175" s="50">
        <f t="shared" si="17"/>
        <v>0</v>
      </c>
      <c r="F175" s="51"/>
      <c r="G175" s="64"/>
      <c r="H175" s="64"/>
    </row>
    <row r="176" spans="1:8" s="52" customFormat="1" ht="10.199999999999999" outlineLevel="3" x14ac:dyDescent="0.2">
      <c r="A176" s="48"/>
      <c r="B176" s="49" t="s">
        <v>165</v>
      </c>
      <c r="C176" s="50">
        <v>2707.4</v>
      </c>
      <c r="D176" s="50">
        <v>2707.4</v>
      </c>
      <c r="E176" s="50">
        <f t="shared" si="17"/>
        <v>0</v>
      </c>
      <c r="F176" s="51">
        <f t="shared" si="19"/>
        <v>100</v>
      </c>
      <c r="G176" s="64">
        <v>2983.9</v>
      </c>
      <c r="H176" s="64">
        <f t="shared" si="18"/>
        <v>90.733603673045351</v>
      </c>
    </row>
    <row r="177" spans="1:8" s="52" customFormat="1" ht="10.199999999999999" outlineLevel="3" x14ac:dyDescent="0.2">
      <c r="A177" s="48"/>
      <c r="B177" s="49" t="s">
        <v>153</v>
      </c>
      <c r="C177" s="50">
        <v>2176.8000000000002</v>
      </c>
      <c r="D177" s="50">
        <v>2176.8000000000002</v>
      </c>
      <c r="E177" s="50">
        <f t="shared" si="17"/>
        <v>0</v>
      </c>
      <c r="F177" s="51">
        <f t="shared" si="19"/>
        <v>100</v>
      </c>
      <c r="G177" s="64">
        <v>2177.8000000000002</v>
      </c>
      <c r="H177" s="64">
        <f t="shared" si="18"/>
        <v>99.954082101203042</v>
      </c>
    </row>
    <row r="178" spans="1:8" s="52" customFormat="1" ht="10.199999999999999" outlineLevel="3" x14ac:dyDescent="0.2">
      <c r="A178" s="48"/>
      <c r="B178" s="49" t="s">
        <v>166</v>
      </c>
      <c r="C178" s="50">
        <v>50160.800000000003</v>
      </c>
      <c r="D178" s="50">
        <v>48305.4</v>
      </c>
      <c r="E178" s="50">
        <f t="shared" si="17"/>
        <v>-1855.4000000000015</v>
      </c>
      <c r="F178" s="51">
        <f t="shared" si="19"/>
        <v>96.30109567630501</v>
      </c>
      <c r="G178" s="64">
        <v>46618.9</v>
      </c>
      <c r="H178" s="64">
        <f t="shared" si="18"/>
        <v>103.61763147564614</v>
      </c>
    </row>
    <row r="179" spans="1:8" s="52" customFormat="1" ht="10.199999999999999" outlineLevel="3" x14ac:dyDescent="0.2">
      <c r="A179" s="48"/>
      <c r="B179" s="49" t="s">
        <v>153</v>
      </c>
      <c r="C179" s="50">
        <v>28379.9</v>
      </c>
      <c r="D179" s="50">
        <v>28203.3</v>
      </c>
      <c r="E179" s="50">
        <f t="shared" si="17"/>
        <v>-176.60000000000218</v>
      </c>
      <c r="F179" s="51">
        <f t="shared" si="19"/>
        <v>99.377728603694862</v>
      </c>
      <c r="G179" s="64">
        <v>26585.5</v>
      </c>
      <c r="H179" s="64">
        <f t="shared" si="18"/>
        <v>106.08527204679241</v>
      </c>
    </row>
    <row r="180" spans="1:8" s="52" customFormat="1" ht="10.199999999999999" outlineLevel="3" x14ac:dyDescent="0.2">
      <c r="A180" s="48"/>
      <c r="B180" s="49" t="s">
        <v>167</v>
      </c>
      <c r="C180" s="50">
        <v>15206</v>
      </c>
      <c r="D180" s="50">
        <v>15109</v>
      </c>
      <c r="E180" s="50">
        <f t="shared" si="17"/>
        <v>-97</v>
      </c>
      <c r="F180" s="51">
        <f t="shared" si="19"/>
        <v>99.362093910298569</v>
      </c>
      <c r="G180" s="64">
        <v>14843.5</v>
      </c>
      <c r="H180" s="64">
        <f t="shared" si="18"/>
        <v>101.78866170377607</v>
      </c>
    </row>
    <row r="181" spans="1:8" s="52" customFormat="1" ht="10.199999999999999" outlineLevel="3" x14ac:dyDescent="0.2">
      <c r="A181" s="48"/>
      <c r="B181" s="49" t="s">
        <v>153</v>
      </c>
      <c r="C181" s="50">
        <v>14826</v>
      </c>
      <c r="D181" s="50">
        <v>14812.8</v>
      </c>
      <c r="E181" s="50">
        <f t="shared" si="17"/>
        <v>-13.200000000000728</v>
      </c>
      <c r="F181" s="51">
        <f t="shared" si="19"/>
        <v>99.910967219749082</v>
      </c>
      <c r="G181" s="64">
        <v>14607.9</v>
      </c>
      <c r="H181" s="64">
        <f t="shared" si="18"/>
        <v>101.40266568089868</v>
      </c>
    </row>
    <row r="182" spans="1:8" s="40" customFormat="1" ht="20.399999999999999" outlineLevel="3" x14ac:dyDescent="0.2">
      <c r="A182" s="23" t="s">
        <v>168</v>
      </c>
      <c r="B182" s="24" t="s">
        <v>169</v>
      </c>
      <c r="C182" s="12">
        <f>C184+C186</f>
        <v>10503</v>
      </c>
      <c r="D182" s="12">
        <f>D184+D186</f>
        <v>10080.5</v>
      </c>
      <c r="E182" s="12">
        <f t="shared" si="17"/>
        <v>-422.5</v>
      </c>
      <c r="F182" s="13">
        <f t="shared" si="19"/>
        <v>95.977339807673999</v>
      </c>
      <c r="G182" s="60">
        <f>G184+G186</f>
        <v>9158.1</v>
      </c>
      <c r="H182" s="60">
        <f t="shared" si="18"/>
        <v>110.0719581572597</v>
      </c>
    </row>
    <row r="183" spans="1:8" s="52" customFormat="1" ht="10.199999999999999" outlineLevel="3" x14ac:dyDescent="0.2">
      <c r="A183" s="48"/>
      <c r="B183" s="49" t="s">
        <v>153</v>
      </c>
      <c r="C183" s="50">
        <f>C185+C187</f>
        <v>6416</v>
      </c>
      <c r="D183" s="50">
        <f>D185+D187</f>
        <v>6349</v>
      </c>
      <c r="E183" s="50">
        <f t="shared" si="17"/>
        <v>-67</v>
      </c>
      <c r="F183" s="51">
        <f t="shared" si="19"/>
        <v>98.955735660847878</v>
      </c>
      <c r="G183" s="64">
        <v>6977.8</v>
      </c>
      <c r="H183" s="64">
        <f t="shared" si="18"/>
        <v>90.988563730688753</v>
      </c>
    </row>
    <row r="184" spans="1:8" ht="20.399999999999999" outlineLevel="3" x14ac:dyDescent="0.2">
      <c r="A184" s="26" t="s">
        <v>170</v>
      </c>
      <c r="B184" s="27" t="s">
        <v>171</v>
      </c>
      <c r="C184" s="16">
        <v>3155</v>
      </c>
      <c r="D184" s="16">
        <v>2933.2</v>
      </c>
      <c r="E184" s="16">
        <f t="shared" si="17"/>
        <v>-221.80000000000018</v>
      </c>
      <c r="F184" s="17">
        <f t="shared" si="19"/>
        <v>92.969889064976215</v>
      </c>
      <c r="G184" s="61">
        <v>2331.8000000000002</v>
      </c>
      <c r="H184" s="61">
        <f t="shared" si="18"/>
        <v>125.79123423964317</v>
      </c>
    </row>
    <row r="185" spans="1:8" s="52" customFormat="1" ht="10.199999999999999" outlineLevel="3" x14ac:dyDescent="0.2">
      <c r="A185" s="48"/>
      <c r="B185" s="49" t="s">
        <v>153</v>
      </c>
      <c r="C185" s="50">
        <v>927.5</v>
      </c>
      <c r="D185" s="50">
        <v>895.7</v>
      </c>
      <c r="E185" s="50">
        <f t="shared" si="17"/>
        <v>-31.799999999999955</v>
      </c>
      <c r="F185" s="51">
        <f t="shared" si="19"/>
        <v>96.571428571428569</v>
      </c>
      <c r="G185" s="64">
        <v>925.9</v>
      </c>
      <c r="H185" s="64">
        <f t="shared" si="18"/>
        <v>96.73830867264283</v>
      </c>
    </row>
    <row r="186" spans="1:8" ht="20.399999999999999" outlineLevel="3" x14ac:dyDescent="0.2">
      <c r="A186" s="26" t="s">
        <v>172</v>
      </c>
      <c r="B186" s="27" t="s">
        <v>173</v>
      </c>
      <c r="C186" s="16">
        <v>7348</v>
      </c>
      <c r="D186" s="16">
        <v>7147.3</v>
      </c>
      <c r="E186" s="16">
        <f t="shared" si="17"/>
        <v>-200.69999999999982</v>
      </c>
      <c r="F186" s="17">
        <f t="shared" si="19"/>
        <v>97.268644529123577</v>
      </c>
      <c r="G186" s="61">
        <v>6826.3</v>
      </c>
      <c r="H186" s="61">
        <f t="shared" si="18"/>
        <v>104.70240100786663</v>
      </c>
    </row>
    <row r="187" spans="1:8" s="52" customFormat="1" ht="10.199999999999999" outlineLevel="3" x14ac:dyDescent="0.2">
      <c r="A187" s="48"/>
      <c r="B187" s="49" t="s">
        <v>153</v>
      </c>
      <c r="C187" s="50">
        <v>5488.5</v>
      </c>
      <c r="D187" s="50">
        <v>5453.3</v>
      </c>
      <c r="E187" s="50">
        <f t="shared" si="17"/>
        <v>-35.199999999999818</v>
      </c>
      <c r="F187" s="51">
        <f t="shared" si="19"/>
        <v>99.358659014302646</v>
      </c>
      <c r="G187" s="64">
        <v>6051.9</v>
      </c>
      <c r="H187" s="64">
        <f t="shared" si="18"/>
        <v>90.108891422528473</v>
      </c>
    </row>
    <row r="188" spans="1:8" s="40" customFormat="1" ht="10.199999999999999" outlineLevel="3" x14ac:dyDescent="0.2">
      <c r="A188" s="23" t="s">
        <v>174</v>
      </c>
      <c r="B188" s="24" t="s">
        <v>175</v>
      </c>
      <c r="C188" s="12">
        <f>C189+C191+C193</f>
        <v>77128.2</v>
      </c>
      <c r="D188" s="12">
        <f>D189+D191+D193</f>
        <v>76473.3</v>
      </c>
      <c r="E188" s="12">
        <f t="shared" si="17"/>
        <v>-654.89999999999418</v>
      </c>
      <c r="F188" s="13">
        <f t="shared" si="19"/>
        <v>99.150894225458401</v>
      </c>
      <c r="G188" s="60">
        <f>G189+G191+G193</f>
        <v>36396.100000000006</v>
      </c>
      <c r="H188" s="60">
        <f t="shared" si="18"/>
        <v>210.11399573031176</v>
      </c>
    </row>
    <row r="189" spans="1:8" ht="10.199999999999999" outlineLevel="3" x14ac:dyDescent="0.2">
      <c r="A189" s="26" t="s">
        <v>176</v>
      </c>
      <c r="B189" s="27" t="s">
        <v>177</v>
      </c>
      <c r="C189" s="16">
        <v>264</v>
      </c>
      <c r="D189" s="16">
        <v>264</v>
      </c>
      <c r="E189" s="16">
        <f t="shared" si="17"/>
        <v>0</v>
      </c>
      <c r="F189" s="17">
        <f t="shared" si="19"/>
        <v>100</v>
      </c>
      <c r="G189" s="61">
        <v>309.8</v>
      </c>
      <c r="H189" s="61">
        <f t="shared" si="18"/>
        <v>85.216268560361513</v>
      </c>
    </row>
    <row r="190" spans="1:8" s="52" customFormat="1" ht="10.199999999999999" outlineLevel="3" x14ac:dyDescent="0.2">
      <c r="A190" s="48"/>
      <c r="B190" s="49" t="s">
        <v>153</v>
      </c>
      <c r="C190" s="50">
        <v>34.299999999999997</v>
      </c>
      <c r="D190" s="50">
        <v>34.299999999999997</v>
      </c>
      <c r="E190" s="50">
        <f t="shared" si="17"/>
        <v>0</v>
      </c>
      <c r="F190" s="17">
        <f t="shared" si="19"/>
        <v>100</v>
      </c>
      <c r="G190" s="64">
        <v>62.2</v>
      </c>
      <c r="H190" s="64">
        <f t="shared" si="18"/>
        <v>55.144694533762049</v>
      </c>
    </row>
    <row r="191" spans="1:8" ht="10.199999999999999" outlineLevel="3" x14ac:dyDescent="0.2">
      <c r="A191" s="26" t="s">
        <v>178</v>
      </c>
      <c r="B191" s="27" t="s">
        <v>179</v>
      </c>
      <c r="C191" s="16">
        <v>75934.2</v>
      </c>
      <c r="D191" s="16">
        <v>75666.7</v>
      </c>
      <c r="E191" s="16">
        <f t="shared" si="17"/>
        <v>-267.5</v>
      </c>
      <c r="F191" s="17">
        <f t="shared" si="19"/>
        <v>99.647721316613598</v>
      </c>
      <c r="G191" s="61">
        <v>35250.800000000003</v>
      </c>
      <c r="H191" s="61">
        <f t="shared" si="18"/>
        <v>214.65243341995071</v>
      </c>
    </row>
    <row r="192" spans="1:8" s="52" customFormat="1" ht="10.199999999999999" outlineLevel="3" x14ac:dyDescent="0.2">
      <c r="A192" s="48"/>
      <c r="B192" s="49" t="s">
        <v>153</v>
      </c>
      <c r="C192" s="50">
        <v>11339.7</v>
      </c>
      <c r="D192" s="50">
        <v>11319.1</v>
      </c>
      <c r="E192" s="50">
        <f t="shared" si="17"/>
        <v>-20.600000000000364</v>
      </c>
      <c r="F192" s="51">
        <f t="shared" si="19"/>
        <v>99.818337345785153</v>
      </c>
      <c r="G192" s="64">
        <v>10764.3</v>
      </c>
      <c r="H192" s="64">
        <f t="shared" si="18"/>
        <v>105.15407411536285</v>
      </c>
    </row>
    <row r="193" spans="1:9" ht="10.199999999999999" outlineLevel="3" x14ac:dyDescent="0.2">
      <c r="A193" s="26" t="s">
        <v>180</v>
      </c>
      <c r="B193" s="27" t="s">
        <v>181</v>
      </c>
      <c r="C193" s="16">
        <v>930</v>
      </c>
      <c r="D193" s="16">
        <v>542.6</v>
      </c>
      <c r="E193" s="16">
        <f t="shared" si="17"/>
        <v>-387.4</v>
      </c>
      <c r="F193" s="17">
        <f t="shared" si="19"/>
        <v>58.344086021505383</v>
      </c>
      <c r="G193" s="61">
        <v>835.5</v>
      </c>
      <c r="H193" s="61">
        <f t="shared" si="18"/>
        <v>64.943147815679239</v>
      </c>
    </row>
    <row r="194" spans="1:9" s="40" customFormat="1" ht="10.199999999999999" outlineLevel="3" x14ac:dyDescent="0.2">
      <c r="A194" s="23" t="s">
        <v>182</v>
      </c>
      <c r="B194" s="24" t="s">
        <v>183</v>
      </c>
      <c r="C194" s="12">
        <f>C196+C197+C198+C199</f>
        <v>126427.1</v>
      </c>
      <c r="D194" s="12">
        <f>D196+D197+D198+D199</f>
        <v>109157.4</v>
      </c>
      <c r="E194" s="12">
        <f t="shared" si="17"/>
        <v>-17269.700000000012</v>
      </c>
      <c r="F194" s="13">
        <f t="shared" si="19"/>
        <v>86.340191303921372</v>
      </c>
      <c r="G194" s="60">
        <f>G196+G197+G198+G199</f>
        <v>100759.79999999999</v>
      </c>
      <c r="H194" s="60">
        <f t="shared" si="18"/>
        <v>108.33427616966291</v>
      </c>
    </row>
    <row r="195" spans="1:9" s="52" customFormat="1" ht="10.199999999999999" outlineLevel="3" x14ac:dyDescent="0.2">
      <c r="A195" s="48"/>
      <c r="B195" s="49" t="s">
        <v>153</v>
      </c>
      <c r="C195" s="50">
        <v>31110.9</v>
      </c>
      <c r="D195" s="50">
        <v>30817.1</v>
      </c>
      <c r="E195" s="50">
        <f t="shared" si="17"/>
        <v>-293.80000000000291</v>
      </c>
      <c r="F195" s="51">
        <f t="shared" si="19"/>
        <v>99.055636448961607</v>
      </c>
      <c r="G195" s="64">
        <v>25278.9</v>
      </c>
      <c r="H195" s="64">
        <f t="shared" si="18"/>
        <v>121.9083900011472</v>
      </c>
    </row>
    <row r="196" spans="1:9" ht="10.199999999999999" outlineLevel="3" x14ac:dyDescent="0.2">
      <c r="A196" s="26" t="s">
        <v>184</v>
      </c>
      <c r="B196" s="27" t="s">
        <v>185</v>
      </c>
      <c r="C196" s="16">
        <v>2168.8000000000002</v>
      </c>
      <c r="D196" s="16">
        <v>1922.2</v>
      </c>
      <c r="E196" s="16">
        <f t="shared" si="17"/>
        <v>-246.60000000000014</v>
      </c>
      <c r="F196" s="17">
        <f t="shared" si="19"/>
        <v>88.629656953153813</v>
      </c>
      <c r="G196" s="61">
        <v>912.1</v>
      </c>
      <c r="H196" s="61">
        <f t="shared" si="18"/>
        <v>210.74443591711434</v>
      </c>
    </row>
    <row r="197" spans="1:9" ht="10.199999999999999" outlineLevel="3" x14ac:dyDescent="0.2">
      <c r="A197" s="26" t="s">
        <v>186</v>
      </c>
      <c r="B197" s="27" t="s">
        <v>187</v>
      </c>
      <c r="C197" s="16">
        <v>56575.4</v>
      </c>
      <c r="D197" s="16">
        <v>40267.1</v>
      </c>
      <c r="E197" s="16">
        <f t="shared" si="17"/>
        <v>-16308.300000000003</v>
      </c>
      <c r="F197" s="17">
        <f t="shared" si="19"/>
        <v>71.174220597644904</v>
      </c>
      <c r="G197" s="61">
        <v>31374.9</v>
      </c>
      <c r="H197" s="61">
        <f t="shared" si="18"/>
        <v>128.3417636390873</v>
      </c>
    </row>
    <row r="198" spans="1:9" ht="10.199999999999999" outlineLevel="3" x14ac:dyDescent="0.2">
      <c r="A198" s="26" t="s">
        <v>188</v>
      </c>
      <c r="B198" s="27" t="s">
        <v>189</v>
      </c>
      <c r="C198" s="16">
        <v>58385.599999999999</v>
      </c>
      <c r="D198" s="16">
        <v>57869</v>
      </c>
      <c r="E198" s="16">
        <f t="shared" ref="E198:E230" si="20">D198-C198</f>
        <v>-516.59999999999854</v>
      </c>
      <c r="F198" s="17">
        <f t="shared" si="19"/>
        <v>99.115192787262615</v>
      </c>
      <c r="G198" s="61">
        <v>60466.9</v>
      </c>
      <c r="H198" s="61">
        <f t="shared" ref="H198:H230" si="21">D198/G198*100</f>
        <v>95.703599820728357</v>
      </c>
    </row>
    <row r="199" spans="1:9" ht="10.199999999999999" outlineLevel="3" x14ac:dyDescent="0.2">
      <c r="A199" s="26" t="s">
        <v>190</v>
      </c>
      <c r="B199" s="27" t="s">
        <v>191</v>
      </c>
      <c r="C199" s="16">
        <v>9297.2999999999993</v>
      </c>
      <c r="D199" s="16">
        <v>9099.1</v>
      </c>
      <c r="E199" s="16">
        <f t="shared" si="20"/>
        <v>-198.19999999999891</v>
      </c>
      <c r="F199" s="17">
        <f t="shared" si="19"/>
        <v>97.868198294128419</v>
      </c>
      <c r="G199" s="61">
        <v>8005.9</v>
      </c>
      <c r="H199" s="61">
        <f t="shared" si="21"/>
        <v>113.65492948950151</v>
      </c>
    </row>
    <row r="200" spans="1:9" s="52" customFormat="1" ht="10.199999999999999" outlineLevel="3" x14ac:dyDescent="0.2">
      <c r="A200" s="48"/>
      <c r="B200" s="49" t="s">
        <v>153</v>
      </c>
      <c r="C200" s="50">
        <v>8558.4</v>
      </c>
      <c r="D200" s="50">
        <v>8376.2000000000007</v>
      </c>
      <c r="E200" s="50">
        <f t="shared" si="20"/>
        <v>-182.19999999999891</v>
      </c>
      <c r="F200" s="51">
        <f t="shared" si="19"/>
        <v>97.871097401383452</v>
      </c>
      <c r="G200" s="64">
        <v>7393.7</v>
      </c>
      <c r="H200" s="64">
        <f t="shared" si="21"/>
        <v>113.28834007330566</v>
      </c>
    </row>
    <row r="201" spans="1:9" s="40" customFormat="1" ht="10.199999999999999" outlineLevel="3" x14ac:dyDescent="0.2">
      <c r="A201" s="23" t="s">
        <v>192</v>
      </c>
      <c r="B201" s="24" t="s">
        <v>193</v>
      </c>
      <c r="C201" s="12">
        <f>C203+C204+C205+C206</f>
        <v>972432.79999999993</v>
      </c>
      <c r="D201" s="12">
        <f>D203+D204+D205+D206</f>
        <v>931241.29999999993</v>
      </c>
      <c r="E201" s="12">
        <f t="shared" si="20"/>
        <v>-41191.5</v>
      </c>
      <c r="F201" s="13">
        <f t="shared" si="19"/>
        <v>95.764077476613295</v>
      </c>
      <c r="G201" s="60">
        <f>G203+G204+G205+G206</f>
        <v>967942.10000000009</v>
      </c>
      <c r="H201" s="60">
        <f t="shared" si="21"/>
        <v>96.208368248472695</v>
      </c>
    </row>
    <row r="202" spans="1:9" s="52" customFormat="1" ht="10.199999999999999" outlineLevel="3" x14ac:dyDescent="0.2">
      <c r="A202" s="48"/>
      <c r="B202" s="49" t="s">
        <v>153</v>
      </c>
      <c r="C202" s="50">
        <v>680052.7</v>
      </c>
      <c r="D202" s="50">
        <v>659900.19999999995</v>
      </c>
      <c r="E202" s="50">
        <f t="shared" si="20"/>
        <v>-20152.5</v>
      </c>
      <c r="F202" s="51">
        <f t="shared" si="19"/>
        <v>97.036626720252713</v>
      </c>
      <c r="G202" s="64">
        <v>663622.5</v>
      </c>
      <c r="H202" s="64">
        <f t="shared" si="21"/>
        <v>99.439093761890234</v>
      </c>
    </row>
    <row r="203" spans="1:9" ht="10.199999999999999" outlineLevel="3" x14ac:dyDescent="0.2">
      <c r="A203" s="26" t="s">
        <v>194</v>
      </c>
      <c r="B203" s="27" t="s">
        <v>195</v>
      </c>
      <c r="C203" s="16">
        <v>281823.7</v>
      </c>
      <c r="D203" s="16">
        <v>272924.09999999998</v>
      </c>
      <c r="E203" s="16">
        <f t="shared" si="20"/>
        <v>-8899.6000000000349</v>
      </c>
      <c r="F203" s="17">
        <f t="shared" si="19"/>
        <v>96.842139252305586</v>
      </c>
      <c r="G203" s="61">
        <v>281117.40000000002</v>
      </c>
      <c r="H203" s="61">
        <f t="shared" si="21"/>
        <v>97.085452554697767</v>
      </c>
    </row>
    <row r="204" spans="1:9" ht="10.199999999999999" outlineLevel="3" x14ac:dyDescent="0.2">
      <c r="A204" s="26" t="s">
        <v>196</v>
      </c>
      <c r="B204" s="27" t="s">
        <v>197</v>
      </c>
      <c r="C204" s="16">
        <v>628571.5</v>
      </c>
      <c r="D204" s="16">
        <v>597427.6</v>
      </c>
      <c r="E204" s="16">
        <f t="shared" si="20"/>
        <v>-31143.900000000023</v>
      </c>
      <c r="F204" s="17">
        <f t="shared" si="19"/>
        <v>95.045289199398951</v>
      </c>
      <c r="G204" s="61">
        <v>523683</v>
      </c>
      <c r="H204" s="61">
        <f t="shared" si="21"/>
        <v>114.08191596824797</v>
      </c>
    </row>
    <row r="205" spans="1:9" ht="10.199999999999999" outlineLevel="3" x14ac:dyDescent="0.2">
      <c r="A205" s="26" t="s">
        <v>198</v>
      </c>
      <c r="B205" s="27" t="s">
        <v>199</v>
      </c>
      <c r="C205" s="16">
        <v>29635.200000000001</v>
      </c>
      <c r="D205" s="16">
        <v>28566.2</v>
      </c>
      <c r="E205" s="16">
        <f t="shared" si="20"/>
        <v>-1069</v>
      </c>
      <c r="F205" s="17">
        <f t="shared" si="19"/>
        <v>96.392803153007236</v>
      </c>
      <c r="G205" s="61">
        <v>24062.400000000001</v>
      </c>
      <c r="H205" s="61">
        <f t="shared" si="21"/>
        <v>118.71716869472704</v>
      </c>
    </row>
    <row r="206" spans="1:9" ht="10.199999999999999" outlineLevel="3" x14ac:dyDescent="0.2">
      <c r="A206" s="26" t="s">
        <v>200</v>
      </c>
      <c r="B206" s="27" t="s">
        <v>201</v>
      </c>
      <c r="C206" s="16">
        <v>32402.400000000001</v>
      </c>
      <c r="D206" s="16">
        <v>32323.4</v>
      </c>
      <c r="E206" s="16">
        <f t="shared" si="20"/>
        <v>-79</v>
      </c>
      <c r="F206" s="17">
        <f t="shared" si="19"/>
        <v>99.756190899439545</v>
      </c>
      <c r="G206" s="61">
        <v>139079.29999999999</v>
      </c>
      <c r="H206" s="61">
        <f t="shared" si="21"/>
        <v>23.240985538466187</v>
      </c>
      <c r="I206" s="6"/>
    </row>
    <row r="207" spans="1:9" s="40" customFormat="1" ht="10.199999999999999" outlineLevel="3" x14ac:dyDescent="0.2">
      <c r="A207" s="23" t="s">
        <v>202</v>
      </c>
      <c r="B207" s="24" t="s">
        <v>203</v>
      </c>
      <c r="C207" s="12">
        <f>C209</f>
        <v>113684.8</v>
      </c>
      <c r="D207" s="12">
        <f>D209</f>
        <v>109290.3</v>
      </c>
      <c r="E207" s="12">
        <f t="shared" si="20"/>
        <v>-4394.5</v>
      </c>
      <c r="F207" s="13">
        <f t="shared" si="19"/>
        <v>96.134487635990041</v>
      </c>
      <c r="G207" s="60">
        <f>G209</f>
        <v>96126.2</v>
      </c>
      <c r="H207" s="60">
        <f t="shared" si="21"/>
        <v>113.69460147181518</v>
      </c>
    </row>
    <row r="208" spans="1:9" s="52" customFormat="1" ht="10.199999999999999" outlineLevel="3" x14ac:dyDescent="0.2">
      <c r="A208" s="48"/>
      <c r="B208" s="49" t="s">
        <v>153</v>
      </c>
      <c r="C208" s="50">
        <v>73442.899999999994</v>
      </c>
      <c r="D208" s="50">
        <v>73213.2</v>
      </c>
      <c r="E208" s="50">
        <f t="shared" si="20"/>
        <v>-229.69999999999709</v>
      </c>
      <c r="F208" s="51">
        <f t="shared" si="19"/>
        <v>99.687240019116899</v>
      </c>
      <c r="G208" s="64">
        <v>71463.199999999997</v>
      </c>
      <c r="H208" s="64">
        <f t="shared" si="21"/>
        <v>102.44881281554703</v>
      </c>
    </row>
    <row r="209" spans="1:8" ht="10.199999999999999" outlineLevel="3" x14ac:dyDescent="0.2">
      <c r="A209" s="26" t="s">
        <v>204</v>
      </c>
      <c r="B209" s="27" t="s">
        <v>205</v>
      </c>
      <c r="C209" s="16">
        <v>113684.8</v>
      </c>
      <c r="D209" s="16">
        <v>109290.3</v>
      </c>
      <c r="E209" s="16">
        <f t="shared" si="20"/>
        <v>-4394.5</v>
      </c>
      <c r="F209" s="17">
        <f t="shared" si="19"/>
        <v>96.134487635990041</v>
      </c>
      <c r="G209" s="61">
        <v>96126.2</v>
      </c>
      <c r="H209" s="61">
        <f t="shared" si="21"/>
        <v>113.69460147181518</v>
      </c>
    </row>
    <row r="210" spans="1:8" ht="10.199999999999999" outlineLevel="3" x14ac:dyDescent="0.2">
      <c r="A210" s="8" t="s">
        <v>355</v>
      </c>
      <c r="B210" s="11" t="s">
        <v>354</v>
      </c>
      <c r="C210" s="12">
        <f>C211</f>
        <v>596.20000000000005</v>
      </c>
      <c r="D210" s="12">
        <f>D211</f>
        <v>0</v>
      </c>
      <c r="E210" s="12">
        <f t="shared" si="20"/>
        <v>-596.20000000000005</v>
      </c>
      <c r="F210" s="17"/>
      <c r="G210" s="61"/>
      <c r="H210" s="61"/>
    </row>
    <row r="211" spans="1:8" ht="10.199999999999999" outlineLevel="3" x14ac:dyDescent="0.2">
      <c r="A211" s="26" t="s">
        <v>356</v>
      </c>
      <c r="B211" s="27" t="s">
        <v>357</v>
      </c>
      <c r="C211" s="16">
        <v>596.20000000000005</v>
      </c>
      <c r="D211" s="16">
        <v>0</v>
      </c>
      <c r="E211" s="16">
        <f t="shared" si="20"/>
        <v>-596.20000000000005</v>
      </c>
      <c r="F211" s="17"/>
      <c r="G211" s="61"/>
      <c r="H211" s="61"/>
    </row>
    <row r="212" spans="1:8" s="40" customFormat="1" ht="10.199999999999999" outlineLevel="3" x14ac:dyDescent="0.2">
      <c r="A212" s="23">
        <v>1000</v>
      </c>
      <c r="B212" s="24" t="s">
        <v>206</v>
      </c>
      <c r="C212" s="12">
        <f>C214+C215+C216</f>
        <v>118622</v>
      </c>
      <c r="D212" s="12">
        <f>D214+D215+D216</f>
        <v>114960</v>
      </c>
      <c r="E212" s="12">
        <f t="shared" si="20"/>
        <v>-3662</v>
      </c>
      <c r="F212" s="13">
        <f t="shared" si="19"/>
        <v>96.912882939083815</v>
      </c>
      <c r="G212" s="60">
        <f>G214+G215+G216</f>
        <v>114430.6</v>
      </c>
      <c r="H212" s="60">
        <f t="shared" si="21"/>
        <v>100.46263849005423</v>
      </c>
    </row>
    <row r="213" spans="1:8" s="52" customFormat="1" ht="10.199999999999999" outlineLevel="3" x14ac:dyDescent="0.2">
      <c r="A213" s="48"/>
      <c r="B213" s="49" t="s">
        <v>153</v>
      </c>
      <c r="C213" s="50">
        <v>2470.8000000000002</v>
      </c>
      <c r="D213" s="50">
        <v>2257.5</v>
      </c>
      <c r="E213" s="50">
        <f t="shared" si="20"/>
        <v>-213.30000000000018</v>
      </c>
      <c r="F213" s="51">
        <f t="shared" si="19"/>
        <v>91.367168528411852</v>
      </c>
      <c r="G213" s="64">
        <v>2118.6999999999998</v>
      </c>
      <c r="H213" s="64">
        <f t="shared" si="21"/>
        <v>106.55118704866193</v>
      </c>
    </row>
    <row r="214" spans="1:8" ht="10.199999999999999" outlineLevel="3" x14ac:dyDescent="0.2">
      <c r="A214" s="26" t="s">
        <v>207</v>
      </c>
      <c r="B214" s="27" t="s">
        <v>208</v>
      </c>
      <c r="C214" s="16">
        <v>6469</v>
      </c>
      <c r="D214" s="16">
        <v>6468.7</v>
      </c>
      <c r="E214" s="16">
        <f t="shared" si="20"/>
        <v>-0.3000000000001819</v>
      </c>
      <c r="F214" s="17">
        <f t="shared" si="19"/>
        <v>99.995362498067706</v>
      </c>
      <c r="G214" s="61">
        <v>6321</v>
      </c>
      <c r="H214" s="61">
        <f t="shared" si="21"/>
        <v>102.33665559246954</v>
      </c>
    </row>
    <row r="215" spans="1:8" ht="10.199999999999999" outlineLevel="3" x14ac:dyDescent="0.2">
      <c r="A215" s="26">
        <v>1003</v>
      </c>
      <c r="B215" s="27" t="s">
        <v>209</v>
      </c>
      <c r="C215" s="16">
        <v>68553.399999999994</v>
      </c>
      <c r="D215" s="16">
        <v>65927.8</v>
      </c>
      <c r="E215" s="16">
        <f t="shared" si="20"/>
        <v>-2625.5999999999913</v>
      </c>
      <c r="F215" s="17">
        <f t="shared" si="19"/>
        <v>96.169993027333447</v>
      </c>
      <c r="G215" s="61">
        <v>68149.3</v>
      </c>
      <c r="H215" s="61">
        <f t="shared" si="21"/>
        <v>96.740245314331915</v>
      </c>
    </row>
    <row r="216" spans="1:8" ht="10.199999999999999" outlineLevel="3" x14ac:dyDescent="0.2">
      <c r="A216" s="26">
        <v>1004</v>
      </c>
      <c r="B216" s="27" t="s">
        <v>210</v>
      </c>
      <c r="C216" s="16">
        <v>43599.6</v>
      </c>
      <c r="D216" s="16">
        <v>42563.5</v>
      </c>
      <c r="E216" s="16">
        <f t="shared" si="20"/>
        <v>-1036.0999999999985</v>
      </c>
      <c r="F216" s="17">
        <f t="shared" si="19"/>
        <v>97.623602051394982</v>
      </c>
      <c r="G216" s="61">
        <v>39960.300000000003</v>
      </c>
      <c r="H216" s="61">
        <f t="shared" si="21"/>
        <v>106.51446560711506</v>
      </c>
    </row>
    <row r="217" spans="1:8" s="40" customFormat="1" ht="10.199999999999999" outlineLevel="3" x14ac:dyDescent="0.2">
      <c r="A217" s="23">
        <v>1100</v>
      </c>
      <c r="B217" s="24" t="s">
        <v>211</v>
      </c>
      <c r="C217" s="12">
        <f>C219</f>
        <v>17962.7</v>
      </c>
      <c r="D217" s="12">
        <f>D219</f>
        <v>17930.3</v>
      </c>
      <c r="E217" s="12">
        <f t="shared" si="20"/>
        <v>-32.400000000001455</v>
      </c>
      <c r="F217" s="13">
        <f t="shared" si="19"/>
        <v>99.819626225456076</v>
      </c>
      <c r="G217" s="60">
        <f>G219</f>
        <v>13706.5</v>
      </c>
      <c r="H217" s="60">
        <f t="shared" si="21"/>
        <v>130.81603618721044</v>
      </c>
    </row>
    <row r="218" spans="1:8" s="52" customFormat="1" ht="10.199999999999999" outlineLevel="3" x14ac:dyDescent="0.2">
      <c r="A218" s="48"/>
      <c r="B218" s="49" t="s">
        <v>153</v>
      </c>
      <c r="C218" s="50">
        <v>11768</v>
      </c>
      <c r="D218" s="50">
        <v>11739.6</v>
      </c>
      <c r="E218" s="50">
        <f t="shared" si="20"/>
        <v>-28.399999999999636</v>
      </c>
      <c r="F218" s="51">
        <f t="shared" si="19"/>
        <v>99.758667573079535</v>
      </c>
      <c r="G218" s="64">
        <v>7667.4</v>
      </c>
      <c r="H218" s="64">
        <f t="shared" si="21"/>
        <v>153.11057203224041</v>
      </c>
    </row>
    <row r="219" spans="1:8" ht="10.199999999999999" outlineLevel="3" x14ac:dyDescent="0.2">
      <c r="A219" s="26" t="s">
        <v>212</v>
      </c>
      <c r="B219" s="27" t="s">
        <v>213</v>
      </c>
      <c r="C219" s="16">
        <v>17962.7</v>
      </c>
      <c r="D219" s="16">
        <v>17930.3</v>
      </c>
      <c r="E219" s="16">
        <f t="shared" si="20"/>
        <v>-32.400000000001455</v>
      </c>
      <c r="F219" s="17">
        <f t="shared" si="19"/>
        <v>99.819626225456076</v>
      </c>
      <c r="G219" s="61">
        <v>13706.5</v>
      </c>
      <c r="H219" s="61">
        <f t="shared" si="21"/>
        <v>130.81603618721044</v>
      </c>
    </row>
    <row r="220" spans="1:8" s="40" customFormat="1" ht="10.199999999999999" outlineLevel="3" x14ac:dyDescent="0.2">
      <c r="A220" s="23">
        <v>1200</v>
      </c>
      <c r="B220" s="11" t="s">
        <v>214</v>
      </c>
      <c r="C220" s="12">
        <f>C222</f>
        <v>4062</v>
      </c>
      <c r="D220" s="12">
        <f>D222</f>
        <v>3816.7</v>
      </c>
      <c r="E220" s="12">
        <f t="shared" si="20"/>
        <v>-245.30000000000018</v>
      </c>
      <c r="F220" s="12">
        <f t="shared" si="19"/>
        <v>93.961102904972918</v>
      </c>
      <c r="G220" s="60">
        <f>G222</f>
        <v>2351.4</v>
      </c>
      <c r="H220" s="60">
        <f t="shared" si="21"/>
        <v>162.31606702390064</v>
      </c>
    </row>
    <row r="221" spans="1:8" s="52" customFormat="1" ht="10.199999999999999" outlineLevel="3" x14ac:dyDescent="0.2">
      <c r="A221" s="48"/>
      <c r="B221" s="49" t="s">
        <v>153</v>
      </c>
      <c r="C221" s="50">
        <v>1650.2</v>
      </c>
      <c r="D221" s="50">
        <v>1647.9</v>
      </c>
      <c r="E221" s="50">
        <f t="shared" si="20"/>
        <v>-2.2999999999999545</v>
      </c>
      <c r="F221" s="51">
        <f t="shared" si="19"/>
        <v>99.860622954793371</v>
      </c>
      <c r="G221" s="64">
        <v>841.1</v>
      </c>
      <c r="H221" s="64">
        <f t="shared" si="21"/>
        <v>195.92200689573178</v>
      </c>
    </row>
    <row r="222" spans="1:8" ht="10.199999999999999" outlineLevel="3" x14ac:dyDescent="0.2">
      <c r="A222" s="26" t="s">
        <v>215</v>
      </c>
      <c r="B222" s="27" t="s">
        <v>216</v>
      </c>
      <c r="C222" s="16">
        <v>4062</v>
      </c>
      <c r="D222" s="16">
        <v>3816.7</v>
      </c>
      <c r="E222" s="16">
        <f t="shared" si="20"/>
        <v>-245.30000000000018</v>
      </c>
      <c r="F222" s="17">
        <f t="shared" si="19"/>
        <v>93.961102904972918</v>
      </c>
      <c r="G222" s="61">
        <v>2351.4</v>
      </c>
      <c r="H222" s="61">
        <f t="shared" si="21"/>
        <v>162.31606702390064</v>
      </c>
    </row>
    <row r="223" spans="1:8" s="40" customFormat="1" ht="10.199999999999999" hidden="1" outlineLevel="3" x14ac:dyDescent="0.2">
      <c r="A223" s="53" t="s">
        <v>217</v>
      </c>
      <c r="B223" s="24" t="s">
        <v>218</v>
      </c>
      <c r="C223" s="16">
        <v>0</v>
      </c>
      <c r="D223" s="16">
        <f>D224</f>
        <v>0</v>
      </c>
      <c r="E223" s="16">
        <f t="shared" si="20"/>
        <v>0</v>
      </c>
      <c r="F223" s="13" t="e">
        <f t="shared" si="19"/>
        <v>#DIV/0!</v>
      </c>
      <c r="G223" s="60">
        <f>G224</f>
        <v>0</v>
      </c>
      <c r="H223" s="60" t="e">
        <f t="shared" si="21"/>
        <v>#DIV/0!</v>
      </c>
    </row>
    <row r="224" spans="1:8" ht="20.399999999999999" hidden="1" outlineLevel="3" x14ac:dyDescent="0.2">
      <c r="A224" s="26" t="s">
        <v>219</v>
      </c>
      <c r="B224" s="27" t="s">
        <v>220</v>
      </c>
      <c r="C224" s="16"/>
      <c r="D224" s="16">
        <v>0</v>
      </c>
      <c r="E224" s="16">
        <f t="shared" si="20"/>
        <v>0</v>
      </c>
      <c r="F224" s="17" t="e">
        <f t="shared" si="19"/>
        <v>#DIV/0!</v>
      </c>
      <c r="G224" s="61">
        <v>0</v>
      </c>
      <c r="H224" s="61" t="e">
        <f t="shared" si="21"/>
        <v>#DIV/0!</v>
      </c>
    </row>
    <row r="225" spans="1:8" ht="24" hidden="1" customHeight="1" outlineLevel="3" x14ac:dyDescent="0.2">
      <c r="A225" s="23" t="s">
        <v>217</v>
      </c>
      <c r="B225" s="24" t="s">
        <v>218</v>
      </c>
      <c r="C225" s="12">
        <v>0</v>
      </c>
      <c r="D225" s="12">
        <v>0</v>
      </c>
      <c r="E225" s="12">
        <f t="shared" si="20"/>
        <v>0</v>
      </c>
      <c r="F225" s="17"/>
      <c r="G225" s="61">
        <v>0</v>
      </c>
      <c r="H225" s="61" t="e">
        <f t="shared" si="21"/>
        <v>#DIV/0!</v>
      </c>
    </row>
    <row r="226" spans="1:8" ht="13.5" customHeight="1" outlineLevel="3" x14ac:dyDescent="0.2">
      <c r="A226" s="23" t="s">
        <v>217</v>
      </c>
      <c r="B226" s="24" t="s">
        <v>218</v>
      </c>
      <c r="C226" s="12">
        <v>1587.7</v>
      </c>
      <c r="D226" s="12">
        <f>D227</f>
        <v>573.1</v>
      </c>
      <c r="E226" s="12">
        <f t="shared" si="20"/>
        <v>-1014.6</v>
      </c>
      <c r="F226" s="17"/>
      <c r="G226" s="61"/>
      <c r="H226" s="61"/>
    </row>
    <row r="227" spans="1:8" ht="24" customHeight="1" outlineLevel="3" x14ac:dyDescent="0.2">
      <c r="A227" s="26" t="s">
        <v>219</v>
      </c>
      <c r="B227" s="27" t="s">
        <v>220</v>
      </c>
      <c r="C227" s="16">
        <v>1587.7</v>
      </c>
      <c r="D227" s="16">
        <v>573.1</v>
      </c>
      <c r="E227" s="16">
        <f t="shared" si="20"/>
        <v>-1014.6</v>
      </c>
      <c r="F227" s="17"/>
      <c r="G227" s="61"/>
      <c r="H227" s="61"/>
    </row>
    <row r="228" spans="1:8" s="40" customFormat="1" ht="10.199999999999999" outlineLevel="3" x14ac:dyDescent="0.2">
      <c r="A228" s="8"/>
      <c r="B228" s="11" t="s">
        <v>221</v>
      </c>
      <c r="C228" s="12">
        <f>C163+C182+C188+C194+C201+C207+C212+C217+C220+C223+C225+C226+C210</f>
        <v>1619299.5999999999</v>
      </c>
      <c r="D228" s="12">
        <f>D163+D182+D188+D194+D201+D207+D212+D217+D220+D223+D226+D210</f>
        <v>1544697.1</v>
      </c>
      <c r="E228" s="12">
        <f t="shared" si="20"/>
        <v>-74602.499999999767</v>
      </c>
      <c r="F228" s="12">
        <f t="shared" si="19"/>
        <v>95.392915554354502</v>
      </c>
      <c r="G228" s="60">
        <f>G163+G182+G188+G194+G201+G207+G212+G217+G220+G223</f>
        <v>1517204.7</v>
      </c>
      <c r="H228" s="60">
        <f t="shared" si="21"/>
        <v>101.81204289704613</v>
      </c>
    </row>
    <row r="229" spans="1:8" s="52" customFormat="1" ht="10.199999999999999" outlineLevel="3" x14ac:dyDescent="0.2">
      <c r="A229" s="54"/>
      <c r="B229" s="55" t="s">
        <v>153</v>
      </c>
      <c r="C229" s="50">
        <f>C165+C167+C169+C171+C174+C183+C190+C192+C195+C202+C208+C213+C218+C221</f>
        <v>946343.6</v>
      </c>
      <c r="D229" s="50">
        <f>D165+D167+D169+D171+D174+D183+D190+D192+D195+D202+D208+D213+D218+D221</f>
        <v>924070.39999999991</v>
      </c>
      <c r="E229" s="50">
        <f t="shared" si="20"/>
        <v>-22273.20000000007</v>
      </c>
      <c r="F229" s="50">
        <f t="shared" si="19"/>
        <v>97.646393973605356</v>
      </c>
      <c r="G229" s="64">
        <f>G165+G167+G169+G171+G174+G183+G190+G192+G195+G202+G208+G213+G218+G221</f>
        <v>913526.99999999988</v>
      </c>
      <c r="H229" s="64">
        <f t="shared" si="21"/>
        <v>101.15414213263539</v>
      </c>
    </row>
    <row r="230" spans="1:8" s="40" customFormat="1" ht="10.199999999999999" outlineLevel="3" x14ac:dyDescent="0.2">
      <c r="A230" s="56"/>
      <c r="B230" s="11" t="s">
        <v>222</v>
      </c>
      <c r="C230" s="12">
        <v>-71068.399999999994</v>
      </c>
      <c r="D230" s="12">
        <f>D161-D228</f>
        <v>-12248.600000000326</v>
      </c>
      <c r="E230" s="12">
        <f t="shared" si="20"/>
        <v>58819.799999999668</v>
      </c>
      <c r="F230" s="50">
        <f t="shared" si="19"/>
        <v>17.234945489134869</v>
      </c>
      <c r="G230" s="60">
        <f>G161-G228</f>
        <v>-5184.4999999997672</v>
      </c>
      <c r="H230" s="60">
        <f t="shared" si="21"/>
        <v>236.25421930756823</v>
      </c>
    </row>
    <row r="231" spans="1:8" ht="10.199999999999999" x14ac:dyDescent="0.2">
      <c r="C231" s="57"/>
      <c r="D231" s="57"/>
      <c r="E231" s="57"/>
      <c r="F231" s="5"/>
      <c r="G231" s="65"/>
    </row>
    <row r="232" spans="1:8" ht="10.199999999999999" x14ac:dyDescent="0.2">
      <c r="B232" s="7" t="s">
        <v>322</v>
      </c>
      <c r="C232" s="57"/>
      <c r="D232" s="76" t="s">
        <v>321</v>
      </c>
      <c r="E232" s="76"/>
      <c r="F232" s="76"/>
      <c r="G232" s="76"/>
      <c r="H232" s="76"/>
    </row>
    <row r="233" spans="1:8" ht="10.199999999999999" x14ac:dyDescent="0.2">
      <c r="C233" s="57"/>
      <c r="D233" s="75"/>
      <c r="E233" s="75"/>
      <c r="F233" s="75"/>
      <c r="G233" s="76"/>
      <c r="H233" s="76"/>
    </row>
    <row r="234" spans="1:8" ht="10.199999999999999" x14ac:dyDescent="0.2">
      <c r="C234" s="57"/>
    </row>
  </sheetData>
  <mergeCells count="6">
    <mergeCell ref="B1:H1"/>
    <mergeCell ref="A2:D2"/>
    <mergeCell ref="D233:F233"/>
    <mergeCell ref="D232:F232"/>
    <mergeCell ref="G232:H232"/>
    <mergeCell ref="G233:H233"/>
  </mergeCells>
  <pageMargins left="0.35433070866141736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4"/>
  <sheetViews>
    <sheetView workbookViewId="0">
      <selection activeCell="C16" sqref="C16:C27"/>
    </sheetView>
  </sheetViews>
  <sheetFormatPr defaultRowHeight="13.2" x14ac:dyDescent="0.25"/>
  <cols>
    <col min="3" max="3" width="13.88671875" bestFit="1" customWidth="1"/>
    <col min="4" max="4" width="15.44140625" customWidth="1"/>
  </cols>
  <sheetData>
    <row r="15" spans="3:4" x14ac:dyDescent="0.25">
      <c r="C15" s="2" t="s">
        <v>352</v>
      </c>
      <c r="D15" s="2" t="s">
        <v>353</v>
      </c>
    </row>
    <row r="16" spans="3:4" x14ac:dyDescent="0.25">
      <c r="C16" s="1">
        <v>29695979.219999999</v>
      </c>
      <c r="D16" s="1">
        <v>29695979.219999999</v>
      </c>
    </row>
    <row r="17" spans="3:4" x14ac:dyDescent="0.25">
      <c r="C17" s="1">
        <v>416587064.06</v>
      </c>
      <c r="D17" s="1">
        <v>402189828.57999998</v>
      </c>
    </row>
    <row r="18" spans="3:4" x14ac:dyDescent="0.25">
      <c r="C18" s="1">
        <v>6483400</v>
      </c>
      <c r="D18" s="1">
        <v>6453842.2999999998</v>
      </c>
    </row>
    <row r="19" spans="3:4" x14ac:dyDescent="0.25">
      <c r="C19" s="1">
        <v>22311067</v>
      </c>
      <c r="D19" s="1">
        <v>22241650.800000001</v>
      </c>
    </row>
    <row r="20" spans="3:4" x14ac:dyDescent="0.25">
      <c r="C20" s="3">
        <v>48708650.539999999</v>
      </c>
      <c r="D20" s="3">
        <v>48498646.579999998</v>
      </c>
    </row>
    <row r="21" spans="3:4" x14ac:dyDescent="0.25">
      <c r="C21" s="1">
        <v>40704</v>
      </c>
      <c r="D21" s="1">
        <v>40704</v>
      </c>
    </row>
    <row r="22" spans="3:4" x14ac:dyDescent="0.25">
      <c r="C22" s="1">
        <v>91129052.959999993</v>
      </c>
      <c r="D22" s="1">
        <v>86834962.819999993</v>
      </c>
    </row>
    <row r="23" spans="3:4" x14ac:dyDescent="0.25">
      <c r="C23" s="1">
        <v>24134742.699999999</v>
      </c>
      <c r="D23" s="1">
        <v>23063789.93</v>
      </c>
    </row>
    <row r="24" spans="3:4" x14ac:dyDescent="0.25">
      <c r="C24" s="1">
        <v>1410</v>
      </c>
      <c r="D24" s="1">
        <v>710</v>
      </c>
    </row>
    <row r="25" spans="3:4" x14ac:dyDescent="0.25">
      <c r="C25" s="1">
        <v>36168610</v>
      </c>
      <c r="D25" s="1">
        <v>36101105.770000003</v>
      </c>
    </row>
    <row r="26" spans="3:4" x14ac:dyDescent="0.25">
      <c r="C26" s="1">
        <v>2204000</v>
      </c>
      <c r="D26" s="1">
        <v>2190978.5099999998</v>
      </c>
    </row>
    <row r="27" spans="3:4" x14ac:dyDescent="0.25">
      <c r="C27" s="1">
        <v>2588018.19</v>
      </c>
      <c r="D27" s="1">
        <v>2588018.19</v>
      </c>
    </row>
    <row r="28" spans="3:4" x14ac:dyDescent="0.25">
      <c r="D28" s="1"/>
    </row>
    <row r="29" spans="3:4" x14ac:dyDescent="0.25">
      <c r="C29" s="1">
        <f>SUM(C16:C28)</f>
        <v>680052698.67000008</v>
      </c>
      <c r="D29" s="1"/>
    </row>
    <row r="30" spans="3:4" x14ac:dyDescent="0.25">
      <c r="D30" s="1"/>
    </row>
    <row r="31" spans="3:4" x14ac:dyDescent="0.25">
      <c r="D31" s="1"/>
    </row>
    <row r="32" spans="3:4" x14ac:dyDescent="0.25">
      <c r="D32" s="1"/>
    </row>
    <row r="33" spans="4:4" x14ac:dyDescent="0.25">
      <c r="D33" s="1"/>
    </row>
    <row r="34" spans="4:4" x14ac:dyDescent="0.25">
      <c r="D34" s="1">
        <f>SUM(D16:D33)</f>
        <v>659900216.69999993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ДЧБ</vt:lpstr>
      <vt:lpstr>Лист1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2017-02-27T14:17:09Z</cp:lastPrinted>
  <dcterms:created xsi:type="dcterms:W3CDTF">2002-03-11T10:22:12Z</dcterms:created>
  <dcterms:modified xsi:type="dcterms:W3CDTF">2017-02-28T07:08:11Z</dcterms:modified>
</cp:coreProperties>
</file>